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SERVER2\Users\TBregar\My Documents\Tjaša Bregar\KUC\_20241227_POPISI\JN KUC\POPISI\"/>
    </mc:Choice>
  </mc:AlternateContent>
  <xr:revisionPtr revIDLastSave="0" documentId="13_ncr:1_{66F6FC47-537F-4FD4-81C9-FF28A71AC75A}" xr6:coauthVersionLast="47" xr6:coauthVersionMax="47" xr10:uidLastSave="{00000000-0000-0000-0000-000000000000}"/>
  <bookViews>
    <workbookView xWindow="-120" yWindow="-120" windowWidth="29040" windowHeight="15720" tabRatio="881" xr2:uid="{00000000-000D-0000-FFFF-FFFF00000000}"/>
  </bookViews>
  <sheets>
    <sheet name="SKUPNA REKAPITULACIJA" sheetId="17" r:id="rId1"/>
    <sheet name="rekapitulacija zaščita gr. jame" sheetId="2" r:id="rId2"/>
    <sheet name="Splošni opis del" sheetId="3" r:id="rId3"/>
    <sheet name="Zemeljska dela" sheetId="4" r:id="rId4"/>
    <sheet name="Temeljenje objekta" sheetId="6" r:id="rId5"/>
    <sheet name="Oporna konstrukcija" sheetId="5" r:id="rId6"/>
    <sheet name="Monitoring tuje storitve" sheetId="7" r:id="rId7"/>
    <sheet name="SPLOŠNA DOLOČILA" sheetId="18" r:id="rId8"/>
    <sheet name="A_GRADB.DELA" sheetId="19" r:id="rId9"/>
    <sheet name="B_OBRT.DELA" sheetId="20" r:id="rId10"/>
    <sheet name="Rekapitulacija ZU" sheetId="11" r:id="rId11"/>
    <sheet name="ZU_PROMET" sheetId="12" r:id="rId12"/>
    <sheet name="KANAL" sheetId="13" r:id="rId13"/>
    <sheet name="GARAŽNA_KLET" sheetId="14" r:id="rId14"/>
    <sheet name="KANAL KLET" sheetId="15" r:id="rId15"/>
    <sheet name="Krajinska arhitektura" sheetId="16" r:id="rId16"/>
  </sheets>
  <externalReferences>
    <externalReference r:id="rId17"/>
  </externalReferences>
  <definedNames>
    <definedName name="agregat" localSheetId="13">#REF!</definedName>
    <definedName name="agregat" localSheetId="12">#REF!</definedName>
    <definedName name="agregat" localSheetId="14">#REF!</definedName>
    <definedName name="agregat">#REF!</definedName>
    <definedName name="Excel_BuiltIn_Print_Area_1">#REF!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5">#REF!</definedName>
    <definedName name="i" localSheetId="12">[1]rekapitulacija!#REF!</definedName>
    <definedName name="i" localSheetId="14">[1]rekapitulacija!#REF!</definedName>
    <definedName name="i">[1]rekapitulacija!#REF!</definedName>
    <definedName name="iz" localSheetId="12">[1]rekapitulacija!#REF!</definedName>
    <definedName name="iz" localSheetId="14">[1]rekapitulacija!#REF!</definedName>
    <definedName name="iz">[1]rekapitulacija!#REF!</definedName>
    <definedName name="izves" localSheetId="13">#REF!</definedName>
    <definedName name="izves" localSheetId="12">[1]rekapitulacija!#REF!</definedName>
    <definedName name="izves" localSheetId="14">[1]rekapitulacija!#REF!</definedName>
    <definedName name="izves" localSheetId="11">[1]rekapitulacija!#REF!</definedName>
    <definedName name="izves">[1]rekapitulacija!#REF!</definedName>
    <definedName name="izvesek" localSheetId="13">#REF!</definedName>
    <definedName name="izvesek" localSheetId="12">#REF!</definedName>
    <definedName name="izvesek" localSheetId="14">#REF!</definedName>
    <definedName name="izvesek">#REF!</definedName>
    <definedName name="oddusek" localSheetId="13">#REF!</definedName>
    <definedName name="oddusek" localSheetId="12">#REF!</definedName>
    <definedName name="oddusek" localSheetId="14">#REF!</definedName>
    <definedName name="oddusek">#REF!</definedName>
    <definedName name="oprema" localSheetId="13">#REF!</definedName>
    <definedName name="oprema" localSheetId="12">#REF!</definedName>
    <definedName name="oprema" localSheetId="14">#REF!</definedName>
    <definedName name="oprema">#REF!</definedName>
    <definedName name="_xlnm.Print_Area" localSheetId="8">A_GRADB.DELA!$A$1:$F$1171</definedName>
    <definedName name="_xlnm.Print_Area" localSheetId="9">B_OBRT.DELA!$A$1:$F$2605</definedName>
    <definedName name="_xlnm.Print_Area" localSheetId="13">GARAŽNA_KLET!$A$1:$F$59</definedName>
    <definedName name="_xlnm.Print_Area" localSheetId="12">KANAL!$A$1:$F$121</definedName>
    <definedName name="_xlnm.Print_Area" localSheetId="14">'KANAL KLET'!$A$1:$F$69</definedName>
    <definedName name="_xlnm.Print_Area" localSheetId="15">'Krajinska arhitektura'!$A$1:$F$151</definedName>
    <definedName name="_xlnm.Print_Area" localSheetId="6">'Monitoring tuje storitve'!$A$1:$F$14</definedName>
    <definedName name="_xlnm.Print_Area" localSheetId="5">'Oporna konstrukcija'!$A$1:$F$22</definedName>
    <definedName name="_xlnm.Print_Area" localSheetId="1">'rekapitulacija zaščita gr. jame'!$A$1:$H$27</definedName>
    <definedName name="_xlnm.Print_Area" localSheetId="10">'Rekapitulacija ZU'!$A$1:$E$13</definedName>
    <definedName name="_xlnm.Print_Area" localSheetId="0">'SKUPNA REKAPITULACIJA'!$A$1:$E$38</definedName>
    <definedName name="_xlnm.Print_Area" localSheetId="7">'SPLOŠNA DOLOČILA'!$A$1:$C$73</definedName>
    <definedName name="_xlnm.Print_Area" localSheetId="2">'Splošni opis del'!$A$1:$F$19</definedName>
    <definedName name="_xlnm.Print_Area" localSheetId="4">'Temeljenje objekta'!$A$1:$F$14</definedName>
    <definedName name="_xlnm.Print_Area" localSheetId="3">'Zemeljska dela'!$A$1:$F$20</definedName>
    <definedName name="_xlnm.Print_Area" localSheetId="11">ZU_PROMET!$A$1:$F$164</definedName>
    <definedName name="su_montdela" localSheetId="0">#REF!</definedName>
    <definedName name="su_montdela">#REF!</definedName>
    <definedName name="SU_NABAVAMAT" localSheetId="0">#REF!</definedName>
    <definedName name="SU_NABAVAMAT">#REF!</definedName>
    <definedName name="SU_ZEMDELA" localSheetId="0">#REF!</definedName>
    <definedName name="SU_ZEMDELA">#REF!</definedName>
    <definedName name="svetilka" localSheetId="13">#REF!</definedName>
    <definedName name="svetilka" localSheetId="12">#REF!</definedName>
    <definedName name="svetilka" localSheetId="14">#REF!</definedName>
    <definedName name="svetilka">#REF!</definedName>
    <definedName name="t" localSheetId="12">[1]rekapitulacija!#REF!</definedName>
    <definedName name="t" localSheetId="14">[1]rekapitulacija!#REF!</definedName>
    <definedName name="t">[1]rekapitulacija!#REF!</definedName>
    <definedName name="_xlnm.Print_Titles" localSheetId="8">A_GRADB.DELA!$22:$22</definedName>
    <definedName name="_xlnm.Print_Titles" localSheetId="9">B_OBRT.DELA!$29:$29</definedName>
    <definedName name="_xlnm.Print_Titles" localSheetId="13">GARAŽNA_KLET!$3:$4</definedName>
    <definedName name="_xlnm.Print_Titles" localSheetId="12">KANAL!$10:$10</definedName>
    <definedName name="_xlnm.Print_Titles" localSheetId="14">'KANAL KLET'!$10:$10</definedName>
    <definedName name="_xlnm.Print_Titles" localSheetId="15">'Krajinska arhitektura'!$43:$43</definedName>
    <definedName name="_xlnm.Print_Titles" localSheetId="11">ZU_PROMET!$14:$14</definedName>
    <definedName name="tiz" localSheetId="12">[1]rekapitulacija!#REF!</definedName>
    <definedName name="tiz" localSheetId="14">[1]rekapitulacija!#REF!</definedName>
    <definedName name="tiz">[1]rekapitulacija!#REF!</definedName>
    <definedName name="to" localSheetId="12">[1]rekapitulacija!#REF!</definedName>
    <definedName name="to" localSheetId="14">[1]rekapitulacija!#REF!</definedName>
    <definedName name="to">[1]rekapitulacija!#REF!</definedName>
    <definedName name="tot" localSheetId="12">[1]rekapitulacija!#REF!</definedName>
    <definedName name="tot" localSheetId="14">[1]rekapitulacija!#REF!</definedName>
    <definedName name="tot">[1]rekapitulacija!#REF!</definedName>
    <definedName name="totem" localSheetId="13">#REF!</definedName>
    <definedName name="totem" localSheetId="12">[1]rekapitulacija!#REF!</definedName>
    <definedName name="totem" localSheetId="14">[1]rekapitulacija!#REF!</definedName>
    <definedName name="totem" localSheetId="11">[1]rekapitulacija!#REF!</definedName>
    <definedName name="totem">[1]rekapitulacija!#REF!</definedName>
    <definedName name="totm" localSheetId="13">#REF!</definedName>
    <definedName name="totm" localSheetId="12">[1]rekapitulacija!#REF!</definedName>
    <definedName name="totm" localSheetId="14">[1]rekapitulacija!#REF!</definedName>
    <definedName name="totm" localSheetId="11">[1]rekapitulacija!#REF!</definedName>
    <definedName name="totm">[1]rekapitulacija!#REF!</definedName>
    <definedName name="toto" localSheetId="12">[1]rekapitulacija!#REF!</definedName>
    <definedName name="toto" localSheetId="14">[1]rekapitulacija!#REF!</definedName>
    <definedName name="toto">[1]rekapitulacija!#REF!</definedName>
    <definedName name="tt">[1]rekapitulacija!#REF!</definedName>
    <definedName name="zastavka" localSheetId="13">#REF!</definedName>
    <definedName name="zastavka" localSheetId="12">#REF!</definedName>
    <definedName name="zastavka" localSheetId="14">#REF!</definedName>
    <definedName name="zastavk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72" i="20" l="1"/>
  <c r="F2173" i="20"/>
  <c r="F2174" i="20"/>
  <c r="F2176" i="20"/>
  <c r="F2178" i="20"/>
  <c r="F2180" i="20"/>
  <c r="F2181" i="20"/>
  <c r="F2182" i="20"/>
  <c r="F2183" i="20"/>
  <c r="F2184" i="20"/>
  <c r="F2185" i="20"/>
  <c r="F2186" i="20"/>
  <c r="F2187" i="20"/>
  <c r="F2188" i="20"/>
  <c r="F2190" i="20"/>
  <c r="F2192" i="20"/>
  <c r="F2193" i="20"/>
  <c r="F2194" i="20"/>
  <c r="F2195" i="20"/>
  <c r="F2196" i="20"/>
  <c r="F2197" i="20"/>
  <c r="F2198" i="20"/>
  <c r="F2199" i="20"/>
  <c r="F2200" i="20"/>
  <c r="F2201" i="20"/>
  <c r="F2202" i="20"/>
  <c r="F2203" i="20"/>
  <c r="F2204" i="20"/>
  <c r="F2205" i="20"/>
  <c r="F2206" i="20"/>
  <c r="F2207" i="20"/>
  <c r="F2208" i="20"/>
  <c r="F2209" i="20"/>
  <c r="F2210" i="20"/>
  <c r="F2211" i="20"/>
  <c r="F2212" i="20"/>
  <c r="F2213" i="20"/>
  <c r="F2214" i="20"/>
  <c r="F2217" i="20"/>
  <c r="F2219" i="20"/>
  <c r="F2171" i="20"/>
  <c r="F2132" i="20"/>
  <c r="F2133" i="20"/>
  <c r="F2134" i="20"/>
  <c r="F2135" i="20"/>
  <c r="F2136" i="20"/>
  <c r="F2137" i="20"/>
  <c r="F2138" i="20"/>
  <c r="F2139" i="20"/>
  <c r="F2140" i="20"/>
  <c r="F2141" i="20"/>
  <c r="F2142" i="20"/>
  <c r="F2143" i="20"/>
  <c r="F2144" i="20"/>
  <c r="F2145" i="20"/>
  <c r="F2146" i="20"/>
  <c r="F2147" i="20"/>
  <c r="F2148" i="20"/>
  <c r="F2149" i="20"/>
  <c r="F2150" i="20"/>
  <c r="F2151" i="20"/>
  <c r="F2152" i="20"/>
  <c r="F2153" i="20"/>
  <c r="F2154" i="20"/>
  <c r="F2155" i="20"/>
  <c r="F2156" i="20"/>
  <c r="F2157" i="20"/>
  <c r="F2158" i="20"/>
  <c r="F2159" i="20"/>
  <c r="F2160" i="20"/>
  <c r="F2161" i="20"/>
  <c r="F2162" i="20"/>
  <c r="F2163" i="20"/>
  <c r="F2164" i="20"/>
  <c r="F2165" i="20"/>
  <c r="F2166" i="20"/>
  <c r="F2167" i="20"/>
  <c r="F2131" i="20"/>
  <c r="F2121" i="20"/>
  <c r="F2122" i="20"/>
  <c r="F2123" i="20"/>
  <c r="F2124" i="20"/>
  <c r="F2125" i="20"/>
  <c r="F2126" i="20"/>
  <c r="F2127" i="20"/>
  <c r="F2128" i="20"/>
  <c r="F2120" i="20"/>
  <c r="F2116" i="20"/>
  <c r="F2114" i="20"/>
  <c r="F2112" i="20"/>
  <c r="F538" i="20"/>
  <c r="F2602" i="20"/>
  <c r="F2601" i="20"/>
  <c r="F2600" i="20"/>
  <c r="F2544" i="20"/>
  <c r="F2542" i="20"/>
  <c r="F2540" i="20"/>
  <c r="F2538" i="20"/>
  <c r="F2536" i="20"/>
  <c r="F2534" i="20"/>
  <c r="F2532" i="20"/>
  <c r="F2530" i="20"/>
  <c r="F2528" i="20"/>
  <c r="F2526" i="20"/>
  <c r="F2524" i="20"/>
  <c r="F2452" i="20"/>
  <c r="F2451" i="20"/>
  <c r="F2450" i="20"/>
  <c r="F2449" i="20"/>
  <c r="F2448" i="20"/>
  <c r="F2447" i="20"/>
  <c r="F2446" i="20"/>
  <c r="F2445" i="20"/>
  <c r="F2444" i="20"/>
  <c r="F2443" i="20"/>
  <c r="F2442" i="20"/>
  <c r="F2441" i="20"/>
  <c r="F2440" i="20"/>
  <c r="F2439" i="20"/>
  <c r="F2438" i="20"/>
  <c r="F2437" i="20"/>
  <c r="F2436" i="20"/>
  <c r="F2435" i="20"/>
  <c r="F2434" i="20"/>
  <c r="F2433" i="20"/>
  <c r="F2432" i="20"/>
  <c r="F2431" i="20"/>
  <c r="F2426" i="20"/>
  <c r="F2425" i="20"/>
  <c r="F2424" i="20"/>
  <c r="F2423" i="20"/>
  <c r="F2422" i="20"/>
  <c r="F2421" i="20"/>
  <c r="F2420" i="20"/>
  <c r="F2419" i="20"/>
  <c r="F2349" i="20"/>
  <c r="F2351" i="20" s="1"/>
  <c r="F21" i="20" s="1"/>
  <c r="F2299" i="20"/>
  <c r="F2297" i="20"/>
  <c r="F2293" i="20"/>
  <c r="F2292" i="20"/>
  <c r="F2291" i="20"/>
  <c r="F2290" i="20"/>
  <c r="F2289" i="20"/>
  <c r="F2288" i="20"/>
  <c r="F2285" i="20"/>
  <c r="F2283" i="20"/>
  <c r="F2275" i="20"/>
  <c r="F2274" i="20"/>
  <c r="F2273" i="20"/>
  <c r="F2271" i="20"/>
  <c r="F2268" i="20"/>
  <c r="F2064" i="20"/>
  <c r="F2061" i="20"/>
  <c r="F2058" i="20"/>
  <c r="F2009" i="20"/>
  <c r="F1963" i="20"/>
  <c r="F1917" i="20"/>
  <c r="F1821" i="20"/>
  <c r="F1823" i="20" s="1"/>
  <c r="F16" i="20" s="1"/>
  <c r="F1772" i="20"/>
  <c r="F1770" i="20"/>
  <c r="F1767" i="20"/>
  <c r="F1764" i="20"/>
  <c r="F1763" i="20"/>
  <c r="F1760" i="20"/>
  <c r="F1759" i="20"/>
  <c r="F1753" i="20"/>
  <c r="F1751" i="20"/>
  <c r="F1746" i="20"/>
  <c r="F1744" i="20"/>
  <c r="F1739" i="20"/>
  <c r="F1736" i="20"/>
  <c r="F1733" i="20"/>
  <c r="F1729" i="20"/>
  <c r="F1669" i="20"/>
  <c r="F1667" i="20"/>
  <c r="F1665" i="20"/>
  <c r="F1663" i="20"/>
  <c r="F1661" i="20"/>
  <c r="F1659" i="20"/>
  <c r="F1657" i="20"/>
  <c r="F1655" i="20"/>
  <c r="F1653" i="20"/>
  <c r="F1651" i="20"/>
  <c r="F1601" i="20"/>
  <c r="F1599" i="20"/>
  <c r="F1597" i="20"/>
  <c r="F1594" i="20"/>
  <c r="F1592" i="20"/>
  <c r="F1540" i="20"/>
  <c r="F1542" i="20" s="1"/>
  <c r="F12" i="20" s="1"/>
  <c r="F1489" i="20"/>
  <c r="F1487" i="20"/>
  <c r="F1483" i="20"/>
  <c r="F1481" i="20"/>
  <c r="F1479" i="20"/>
  <c r="F1475" i="20"/>
  <c r="F1473" i="20"/>
  <c r="F1471" i="20"/>
  <c r="F1469" i="20"/>
  <c r="F1467" i="20"/>
  <c r="F1465" i="20"/>
  <c r="F1462" i="20"/>
  <c r="F1460" i="20"/>
  <c r="F1458" i="20"/>
  <c r="F1456" i="20"/>
  <c r="F1405" i="20"/>
  <c r="F1403" i="20"/>
  <c r="F1401" i="20"/>
  <c r="F1399" i="20"/>
  <c r="F1397" i="20"/>
  <c r="F1396" i="20"/>
  <c r="F1393" i="20"/>
  <c r="F1392" i="20"/>
  <c r="F1391" i="20"/>
  <c r="F1390" i="20"/>
  <c r="F1389" i="20"/>
  <c r="F1388" i="20"/>
  <c r="F1387" i="20"/>
  <c r="F1386" i="20"/>
  <c r="F1385" i="20"/>
  <c r="F1384" i="20"/>
  <c r="F1383" i="20"/>
  <c r="F1382" i="20"/>
  <c r="F1379" i="20"/>
  <c r="F1378" i="20"/>
  <c r="F1377" i="20"/>
  <c r="F1376" i="20"/>
  <c r="F1375" i="20"/>
  <c r="F1373" i="20"/>
  <c r="F1370" i="20"/>
  <c r="F1368" i="20"/>
  <c r="F1365" i="20"/>
  <c r="F1362" i="20"/>
  <c r="F1360" i="20"/>
  <c r="F1357" i="20"/>
  <c r="F1355" i="20"/>
  <c r="F1352" i="20"/>
  <c r="F1350" i="20"/>
  <c r="F1348" i="20"/>
  <c r="F1346" i="20"/>
  <c r="F1342" i="20"/>
  <c r="F1339" i="20"/>
  <c r="F1337" i="20"/>
  <c r="F1332" i="20"/>
  <c r="F1331" i="20"/>
  <c r="F1330" i="20"/>
  <c r="F1326" i="20"/>
  <c r="F1322" i="20"/>
  <c r="F1318" i="20"/>
  <c r="F1314" i="20"/>
  <c r="F1246" i="20"/>
  <c r="F1244" i="20"/>
  <c r="F1241" i="20"/>
  <c r="F1239" i="20"/>
  <c r="F1236" i="20"/>
  <c r="F1235" i="20"/>
  <c r="F1234" i="20"/>
  <c r="F1230" i="20"/>
  <c r="F1229" i="20"/>
  <c r="F1226" i="20"/>
  <c r="F1178" i="20"/>
  <c r="F1169" i="20"/>
  <c r="F1164" i="20"/>
  <c r="F1157" i="20"/>
  <c r="F1150" i="20"/>
  <c r="F1143" i="20"/>
  <c r="F1136" i="20"/>
  <c r="F1129" i="20"/>
  <c r="F1122" i="20"/>
  <c r="F1118" i="20"/>
  <c r="F1111" i="20"/>
  <c r="F1104" i="20"/>
  <c r="F1097" i="20"/>
  <c r="F1090" i="20"/>
  <c r="F1086" i="20"/>
  <c r="F1078" i="20"/>
  <c r="F1072" i="20"/>
  <c r="F1065" i="20"/>
  <c r="F1057" i="20"/>
  <c r="F1055" i="20"/>
  <c r="F1048" i="20"/>
  <c r="F1045" i="20"/>
  <c r="F1042" i="20"/>
  <c r="F1034" i="20"/>
  <c r="F1031" i="20"/>
  <c r="F1028" i="20"/>
  <c r="F1025" i="20"/>
  <c r="F1022" i="20"/>
  <c r="F1019" i="20"/>
  <c r="F1017" i="20"/>
  <c r="F1013" i="20"/>
  <c r="F1009" i="20"/>
  <c r="F1003" i="20"/>
  <c r="F996" i="20"/>
  <c r="F986" i="20"/>
  <c r="F985" i="20"/>
  <c r="F978" i="20"/>
  <c r="F977" i="20"/>
  <c r="F976" i="20"/>
  <c r="F975" i="20"/>
  <c r="F974" i="20"/>
  <c r="F966" i="20"/>
  <c r="F963" i="20"/>
  <c r="F959" i="20"/>
  <c r="F957" i="20"/>
  <c r="F955" i="20"/>
  <c r="F953" i="20"/>
  <c r="F950" i="20"/>
  <c r="F941" i="20"/>
  <c r="F940" i="20"/>
  <c r="F939" i="20"/>
  <c r="F938" i="20"/>
  <c r="F937" i="20"/>
  <c r="F936" i="20"/>
  <c r="F929" i="20"/>
  <c r="F928" i="20"/>
  <c r="F927" i="20"/>
  <c r="F926" i="20"/>
  <c r="F925" i="20"/>
  <c r="F924" i="20"/>
  <c r="F923" i="20"/>
  <c r="F922" i="20"/>
  <c r="F921" i="20"/>
  <c r="F920" i="20"/>
  <c r="F919" i="20"/>
  <c r="F918" i="20"/>
  <c r="F917" i="20"/>
  <c r="F916" i="20"/>
  <c r="F915" i="20"/>
  <c r="F904" i="20"/>
  <c r="F903" i="20"/>
  <c r="F902" i="20"/>
  <c r="F901" i="20"/>
  <c r="F900" i="20"/>
  <c r="F899" i="20"/>
  <c r="F898" i="20"/>
  <c r="F897" i="20"/>
  <c r="F896" i="20"/>
  <c r="F895" i="20"/>
  <c r="F894" i="20"/>
  <c r="F893" i="20"/>
  <c r="F892" i="20"/>
  <c r="F891" i="20"/>
  <c r="F890" i="20"/>
  <c r="F855" i="20"/>
  <c r="F853" i="20"/>
  <c r="F852" i="20"/>
  <c r="F851" i="20"/>
  <c r="F850" i="20"/>
  <c r="F841" i="20"/>
  <c r="F840" i="20"/>
  <c r="F839" i="20"/>
  <c r="F825" i="20"/>
  <c r="F824" i="20"/>
  <c r="F823" i="20"/>
  <c r="F822" i="20"/>
  <c r="F821" i="20"/>
  <c r="F819" i="20"/>
  <c r="F818" i="20"/>
  <c r="F817" i="20"/>
  <c r="F816" i="20"/>
  <c r="F815" i="20"/>
  <c r="F814" i="20"/>
  <c r="F813" i="20"/>
  <c r="F812" i="20"/>
  <c r="F726" i="20"/>
  <c r="F723" i="20"/>
  <c r="F721" i="20"/>
  <c r="F719" i="20"/>
  <c r="F717" i="20"/>
  <c r="F715" i="20"/>
  <c r="F708" i="20"/>
  <c r="F705" i="20"/>
  <c r="F704" i="20"/>
  <c r="F701" i="20"/>
  <c r="F700" i="20"/>
  <c r="F699" i="20"/>
  <c r="F698" i="20"/>
  <c r="F697" i="20"/>
  <c r="F696" i="20"/>
  <c r="F693" i="20"/>
  <c r="F692" i="20"/>
  <c r="F691" i="20"/>
  <c r="F690" i="20"/>
  <c r="F643" i="20"/>
  <c r="F639" i="20"/>
  <c r="F638" i="20"/>
  <c r="F637" i="20"/>
  <c r="F636" i="20"/>
  <c r="F632" i="20"/>
  <c r="F631" i="20"/>
  <c r="F628" i="20"/>
  <c r="F625" i="20"/>
  <c r="F622" i="20"/>
  <c r="F621" i="20"/>
  <c r="F620" i="20"/>
  <c r="F616" i="20"/>
  <c r="F615" i="20"/>
  <c r="F610" i="20"/>
  <c r="F607" i="20"/>
  <c r="F605" i="20"/>
  <c r="F559" i="20"/>
  <c r="F555" i="20"/>
  <c r="F551" i="20"/>
  <c r="F547" i="20"/>
  <c r="F543" i="20"/>
  <c r="F533" i="20"/>
  <c r="F529" i="20"/>
  <c r="F525" i="20"/>
  <c r="F521" i="20"/>
  <c r="F517" i="20"/>
  <c r="F513" i="20"/>
  <c r="F509" i="20"/>
  <c r="F505" i="20"/>
  <c r="F501" i="20"/>
  <c r="F497" i="20"/>
  <c r="F493" i="20"/>
  <c r="F488" i="20"/>
  <c r="F484" i="20"/>
  <c r="F480" i="20"/>
  <c r="F476" i="20"/>
  <c r="F472" i="20"/>
  <c r="F467" i="20"/>
  <c r="F464" i="20"/>
  <c r="F460" i="20"/>
  <c r="F454" i="20"/>
  <c r="F450" i="20"/>
  <c r="F443" i="20"/>
  <c r="F438" i="20"/>
  <c r="F433" i="20"/>
  <c r="F427" i="20"/>
  <c r="F423" i="20"/>
  <c r="F418" i="20"/>
  <c r="F414" i="20"/>
  <c r="F407" i="20"/>
  <c r="F401" i="20"/>
  <c r="F398" i="20"/>
  <c r="F393" i="20"/>
  <c r="F391" i="20"/>
  <c r="F389" i="20"/>
  <c r="D386" i="20"/>
  <c r="F386" i="20" s="1"/>
  <c r="F379" i="20"/>
  <c r="F375" i="20"/>
  <c r="F372" i="20"/>
  <c r="F369" i="20"/>
  <c r="F366" i="20"/>
  <c r="F313" i="20"/>
  <c r="F311" i="20"/>
  <c r="F308" i="20"/>
  <c r="F307" i="20"/>
  <c r="F306" i="20"/>
  <c r="F305" i="20"/>
  <c r="F304" i="20"/>
  <c r="F303" i="20"/>
  <c r="F302" i="20"/>
  <c r="F301" i="20"/>
  <c r="F300" i="20"/>
  <c r="F299" i="20"/>
  <c r="F294" i="20"/>
  <c r="F293" i="20"/>
  <c r="F292" i="20"/>
  <c r="F291" i="20"/>
  <c r="F287" i="20"/>
  <c r="F286" i="20"/>
  <c r="F283" i="20"/>
  <c r="F281" i="20"/>
  <c r="F279" i="20"/>
  <c r="F277" i="20"/>
  <c r="F274" i="20"/>
  <c r="F271" i="20"/>
  <c r="F268" i="20"/>
  <c r="F264" i="20"/>
  <c r="F262" i="20"/>
  <c r="F260" i="20"/>
  <c r="F259" i="20"/>
  <c r="F258" i="20"/>
  <c r="F257" i="20"/>
  <c r="F256" i="20"/>
  <c r="F255" i="20"/>
  <c r="F251" i="20"/>
  <c r="F249" i="20"/>
  <c r="F247" i="20"/>
  <c r="F244" i="20"/>
  <c r="F241" i="20"/>
  <c r="F238" i="20"/>
  <c r="F234" i="20"/>
  <c r="F230" i="20"/>
  <c r="F226" i="20"/>
  <c r="F224" i="20"/>
  <c r="F221" i="20"/>
  <c r="F218" i="20"/>
  <c r="F213" i="20"/>
  <c r="F209" i="20"/>
  <c r="F208" i="20"/>
  <c r="F207" i="20"/>
  <c r="F206" i="20"/>
  <c r="F205" i="20"/>
  <c r="F204" i="20"/>
  <c r="F201" i="20"/>
  <c r="F198" i="20"/>
  <c r="F195" i="20"/>
  <c r="F117" i="20"/>
  <c r="F114" i="20"/>
  <c r="F111" i="20"/>
  <c r="F109" i="20"/>
  <c r="F107" i="20"/>
  <c r="F104" i="20"/>
  <c r="F102" i="20"/>
  <c r="F100" i="20"/>
  <c r="F98" i="20"/>
  <c r="F96" i="20"/>
  <c r="F92" i="20"/>
  <c r="F89" i="20"/>
  <c r="F87" i="20"/>
  <c r="F84" i="20"/>
  <c r="F81" i="20"/>
  <c r="F78" i="20"/>
  <c r="D1157" i="19"/>
  <c r="D1156" i="19"/>
  <c r="D1155" i="19"/>
  <c r="D1154" i="19"/>
  <c r="D1153" i="19"/>
  <c r="D1152" i="19"/>
  <c r="D1151" i="19"/>
  <c r="D1150" i="19"/>
  <c r="D1149" i="19"/>
  <c r="D1148" i="19"/>
  <c r="D1147" i="19"/>
  <c r="D1168" i="19" s="1"/>
  <c r="F1168" i="19" s="1"/>
  <c r="F1142" i="19"/>
  <c r="F1139" i="19"/>
  <c r="F1135" i="19"/>
  <c r="F1133" i="19"/>
  <c r="F1130" i="19"/>
  <c r="F1073" i="19"/>
  <c r="F1070" i="19"/>
  <c r="F1068" i="19"/>
  <c r="F1075" i="19" s="1"/>
  <c r="F12" i="19" s="1"/>
  <c r="F1019" i="19"/>
  <c r="F1016" i="19"/>
  <c r="F1013" i="19"/>
  <c r="F1010" i="19"/>
  <c r="F1007" i="19"/>
  <c r="F1004" i="19"/>
  <c r="F1001" i="19"/>
  <c r="F997" i="19"/>
  <c r="F993" i="19"/>
  <c r="F990" i="19"/>
  <c r="F986" i="19"/>
  <c r="F983" i="19"/>
  <c r="F980" i="19"/>
  <c r="F977" i="19"/>
  <c r="F973" i="19"/>
  <c r="F970" i="19"/>
  <c r="F967" i="19"/>
  <c r="F964" i="19"/>
  <c r="F960" i="19"/>
  <c r="F957" i="19"/>
  <c r="F954" i="19"/>
  <c r="F951" i="19"/>
  <c r="F948" i="19"/>
  <c r="F945" i="19"/>
  <c r="F942" i="19"/>
  <c r="F939" i="19"/>
  <c r="F936" i="19"/>
  <c r="F933" i="19"/>
  <c r="F930" i="19"/>
  <c r="F928" i="19"/>
  <c r="F881" i="19"/>
  <c r="F877" i="19"/>
  <c r="F876" i="19"/>
  <c r="F875" i="19"/>
  <c r="F872" i="19"/>
  <c r="F870" i="19"/>
  <c r="F866" i="19"/>
  <c r="F863" i="19"/>
  <c r="F861" i="19"/>
  <c r="F859" i="19"/>
  <c r="F858" i="19"/>
  <c r="F856" i="19"/>
  <c r="F854" i="19"/>
  <c r="F852" i="19"/>
  <c r="F850" i="19"/>
  <c r="F848" i="19"/>
  <c r="F846" i="19"/>
  <c r="F843" i="19"/>
  <c r="F838" i="19"/>
  <c r="F834" i="19"/>
  <c r="F831" i="19"/>
  <c r="F827" i="19"/>
  <c r="F824" i="19"/>
  <c r="F820" i="19"/>
  <c r="F815" i="19"/>
  <c r="F812" i="19"/>
  <c r="F809" i="19"/>
  <c r="F806" i="19"/>
  <c r="F803" i="19"/>
  <c r="F801" i="19"/>
  <c r="F799" i="19"/>
  <c r="F796" i="19"/>
  <c r="F791" i="19"/>
  <c r="F735" i="19"/>
  <c r="F733" i="19"/>
  <c r="F731" i="19"/>
  <c r="D729" i="19"/>
  <c r="F729" i="19" s="1"/>
  <c r="F727" i="19"/>
  <c r="F724" i="19"/>
  <c r="F722" i="19"/>
  <c r="F719" i="19"/>
  <c r="F718" i="19"/>
  <c r="F717" i="19"/>
  <c r="F716" i="19"/>
  <c r="F715" i="19"/>
  <c r="F714" i="19"/>
  <c r="F713" i="19"/>
  <c r="F712" i="19"/>
  <c r="F711" i="19"/>
  <c r="F710" i="19"/>
  <c r="F709" i="19"/>
  <c r="F708" i="19"/>
  <c r="F707" i="19"/>
  <c r="F706" i="19"/>
  <c r="F705" i="19"/>
  <c r="F704" i="19"/>
  <c r="F703" i="19"/>
  <c r="F702" i="19"/>
  <c r="F701" i="19"/>
  <c r="F700" i="19"/>
  <c r="F699" i="19"/>
  <c r="F698" i="19"/>
  <c r="F697" i="19"/>
  <c r="F696" i="19"/>
  <c r="F695" i="19"/>
  <c r="F694" i="19"/>
  <c r="F693" i="19"/>
  <c r="F692" i="19"/>
  <c r="F691" i="19"/>
  <c r="F690" i="19"/>
  <c r="F689" i="19"/>
  <c r="F688" i="19"/>
  <c r="F687" i="19"/>
  <c r="F686" i="19"/>
  <c r="F685" i="19"/>
  <c r="F684" i="19"/>
  <c r="F683" i="19"/>
  <c r="F682" i="19"/>
  <c r="F681" i="19"/>
  <c r="F680" i="19"/>
  <c r="F679" i="19"/>
  <c r="F678" i="19"/>
  <c r="F677" i="19"/>
  <c r="F676" i="19"/>
  <c r="F675" i="19"/>
  <c r="F673" i="19"/>
  <c r="F672" i="19"/>
  <c r="F671" i="19"/>
  <c r="F670" i="19"/>
  <c r="F669" i="19"/>
  <c r="F668" i="19"/>
  <c r="F667" i="19"/>
  <c r="F666" i="19"/>
  <c r="F665" i="19"/>
  <c r="F664" i="19"/>
  <c r="F663" i="19"/>
  <c r="F662" i="19"/>
  <c r="F661" i="19"/>
  <c r="F660" i="19"/>
  <c r="F659" i="19"/>
  <c r="F658" i="19"/>
  <c r="F657" i="19"/>
  <c r="F656" i="19"/>
  <c r="F655" i="19"/>
  <c r="F654" i="19"/>
  <c r="F653" i="19"/>
  <c r="F652" i="19"/>
  <c r="F651" i="19"/>
  <c r="F650" i="19"/>
  <c r="F649" i="19"/>
  <c r="F648" i="19"/>
  <c r="F647" i="19"/>
  <c r="F646" i="19"/>
  <c r="F645" i="19"/>
  <c r="F644" i="19"/>
  <c r="F643" i="19"/>
  <c r="F642" i="19"/>
  <c r="F641" i="19"/>
  <c r="F640" i="19"/>
  <c r="F639" i="19"/>
  <c r="F638" i="19"/>
  <c r="F637" i="19"/>
  <c r="F636" i="19"/>
  <c r="F635" i="19"/>
  <c r="F634" i="19"/>
  <c r="F633" i="19"/>
  <c r="F632" i="19"/>
  <c r="F631" i="19"/>
  <c r="F630" i="19"/>
  <c r="F629" i="19"/>
  <c r="F628" i="19"/>
  <c r="F627" i="19"/>
  <c r="F626" i="19"/>
  <c r="F625" i="19"/>
  <c r="F624" i="19"/>
  <c r="F623" i="19"/>
  <c r="F622" i="19"/>
  <c r="F621" i="19"/>
  <c r="F620" i="19"/>
  <c r="F619" i="19"/>
  <c r="F618" i="19"/>
  <c r="F617" i="19"/>
  <c r="F616" i="19"/>
  <c r="F615" i="19"/>
  <c r="F614" i="19"/>
  <c r="F608" i="19"/>
  <c r="F606" i="19"/>
  <c r="F604" i="19"/>
  <c r="F603" i="19"/>
  <c r="F602" i="19"/>
  <c r="F600" i="19"/>
  <c r="F598" i="19"/>
  <c r="F596" i="19"/>
  <c r="F593" i="19"/>
  <c r="F591" i="19"/>
  <c r="F589" i="19"/>
  <c r="F587" i="19"/>
  <c r="F585" i="19"/>
  <c r="F583" i="19"/>
  <c r="F581" i="19"/>
  <c r="F579" i="19"/>
  <c r="F577" i="19"/>
  <c r="F575" i="19"/>
  <c r="F573" i="19"/>
  <c r="F571" i="19"/>
  <c r="F569" i="19"/>
  <c r="F567" i="19"/>
  <c r="F565" i="19"/>
  <c r="F563" i="19"/>
  <c r="F561" i="19"/>
  <c r="F559" i="19"/>
  <c r="F557" i="19"/>
  <c r="F555" i="19"/>
  <c r="F553" i="19"/>
  <c r="F551" i="19"/>
  <c r="F549" i="19"/>
  <c r="F547" i="19"/>
  <c r="F545" i="19"/>
  <c r="F543" i="19"/>
  <c r="F541" i="19"/>
  <c r="F539" i="19"/>
  <c r="F537" i="19"/>
  <c r="F534" i="19"/>
  <c r="F532" i="19"/>
  <c r="F530" i="19"/>
  <c r="F528" i="19"/>
  <c r="F526" i="19"/>
  <c r="F524" i="19"/>
  <c r="F522" i="19"/>
  <c r="F520" i="19"/>
  <c r="F518" i="19"/>
  <c r="F516" i="19"/>
  <c r="F514" i="19"/>
  <c r="F512" i="19"/>
  <c r="F510" i="19"/>
  <c r="F508" i="19"/>
  <c r="F506" i="19"/>
  <c r="F504" i="19"/>
  <c r="F438" i="19"/>
  <c r="F436" i="19"/>
  <c r="F434" i="19"/>
  <c r="F432" i="19"/>
  <c r="F429" i="19"/>
  <c r="F426" i="19"/>
  <c r="F422" i="19"/>
  <c r="F419" i="19"/>
  <c r="F416" i="19"/>
  <c r="F415" i="19"/>
  <c r="F414" i="19"/>
  <c r="F411" i="19"/>
  <c r="F409" i="19"/>
  <c r="F406" i="19"/>
  <c r="F405" i="19"/>
  <c r="F404" i="19"/>
  <c r="F401" i="19"/>
  <c r="F400" i="19"/>
  <c r="F399" i="19"/>
  <c r="F396" i="19"/>
  <c r="F394" i="19"/>
  <c r="F392" i="19"/>
  <c r="F390" i="19"/>
  <c r="F388" i="19"/>
  <c r="F386" i="19"/>
  <c r="F384" i="19"/>
  <c r="F382" i="19"/>
  <c r="F380" i="19"/>
  <c r="F378" i="19"/>
  <c r="F376" i="19"/>
  <c r="F374" i="19"/>
  <c r="F372" i="19"/>
  <c r="F370" i="19"/>
  <c r="F368" i="19"/>
  <c r="F366" i="19"/>
  <c r="F364" i="19"/>
  <c r="F362" i="19"/>
  <c r="F359" i="19"/>
  <c r="F358" i="19"/>
  <c r="F356" i="19"/>
  <c r="F354" i="19"/>
  <c r="F352" i="19"/>
  <c r="F350" i="19"/>
  <c r="F348" i="19"/>
  <c r="F346" i="19"/>
  <c r="F344" i="19"/>
  <c r="F342" i="19"/>
  <c r="F340" i="19"/>
  <c r="F338" i="19"/>
  <c r="F336" i="19"/>
  <c r="F334" i="19"/>
  <c r="F331" i="19"/>
  <c r="F328" i="19"/>
  <c r="F326" i="19"/>
  <c r="F323" i="19"/>
  <c r="F321" i="19"/>
  <c r="F318" i="19"/>
  <c r="F316" i="19"/>
  <c r="F314" i="19"/>
  <c r="F312" i="19"/>
  <c r="F310" i="19"/>
  <c r="F308" i="19"/>
  <c r="F306" i="19"/>
  <c r="F304" i="19"/>
  <c r="F206" i="19"/>
  <c r="D200" i="19"/>
  <c r="F200" i="19" s="1"/>
  <c r="F198" i="19"/>
  <c r="F196" i="19"/>
  <c r="F194" i="19"/>
  <c r="D191" i="19"/>
  <c r="F191" i="19" s="1"/>
  <c r="F188" i="19"/>
  <c r="F186" i="19"/>
  <c r="F184" i="19"/>
  <c r="F131" i="19"/>
  <c r="F130" i="19"/>
  <c r="F128" i="19"/>
  <c r="F125" i="19"/>
  <c r="F123" i="19"/>
  <c r="F122" i="19"/>
  <c r="F121" i="19"/>
  <c r="F118" i="19"/>
  <c r="F117" i="19"/>
  <c r="F116" i="19"/>
  <c r="F115" i="19"/>
  <c r="F114" i="19"/>
  <c r="F113" i="19"/>
  <c r="F110" i="19"/>
  <c r="F108" i="19"/>
  <c r="F105" i="19"/>
  <c r="F102" i="19"/>
  <c r="F101" i="19"/>
  <c r="D98" i="19"/>
  <c r="F98" i="19" s="1"/>
  <c r="F96" i="19"/>
  <c r="F94" i="19"/>
  <c r="F92" i="19"/>
  <c r="F90" i="19"/>
  <c r="F88" i="19"/>
  <c r="F86" i="19"/>
  <c r="F83" i="19"/>
  <c r="F81" i="19"/>
  <c r="F78" i="19"/>
  <c r="F76" i="19"/>
  <c r="F73" i="19"/>
  <c r="F71" i="19"/>
  <c r="F208" i="19" l="1"/>
  <c r="F7" i="19" s="1"/>
  <c r="F440" i="19"/>
  <c r="F8" i="19" s="1"/>
  <c r="F737" i="19"/>
  <c r="F9" i="19" s="1"/>
  <c r="F1021" i="19"/>
  <c r="F11" i="19" s="1"/>
  <c r="F1170" i="19"/>
  <c r="F13" i="19" s="1"/>
  <c r="F1603" i="20"/>
  <c r="F13" i="20" s="1"/>
  <c r="F2066" i="20"/>
  <c r="F18" i="20" s="1"/>
  <c r="F2604" i="20"/>
  <c r="F24" i="20" s="1"/>
  <c r="F1248" i="20"/>
  <c r="F9" i="20" s="1"/>
  <c r="F645" i="20"/>
  <c r="F6" i="20" s="1"/>
  <c r="F2011" i="20"/>
  <c r="F17" i="20" s="1"/>
  <c r="F561" i="20"/>
  <c r="F5" i="20" s="1"/>
  <c r="F1408" i="20"/>
  <c r="F10" i="20" s="1"/>
  <c r="F2301" i="20"/>
  <c r="F20" i="20" s="1"/>
  <c r="F2546" i="20"/>
  <c r="F23" i="20" s="1"/>
  <c r="F1774" i="20"/>
  <c r="F15" i="20" s="1"/>
  <c r="F119" i="20"/>
  <c r="F3" i="20" s="1"/>
  <c r="F1180" i="20"/>
  <c r="F8" i="20" s="1"/>
  <c r="F1671" i="20"/>
  <c r="F14" i="20" s="1"/>
  <c r="F2454" i="20"/>
  <c r="F22" i="20" s="1"/>
  <c r="F1491" i="20"/>
  <c r="F11" i="20" s="1"/>
  <c r="F729" i="20"/>
  <c r="F7" i="20" s="1"/>
  <c r="F315" i="20"/>
  <c r="F4" i="20" s="1"/>
  <c r="F883" i="19"/>
  <c r="F10" i="19" s="1"/>
  <c r="F2221" i="20"/>
  <c r="F19" i="20" s="1"/>
  <c r="F134" i="19"/>
  <c r="F6" i="19" s="1"/>
  <c r="F15" i="19" l="1"/>
  <c r="C18" i="17" s="1"/>
  <c r="F26" i="20"/>
  <c r="C19" i="17" s="1"/>
  <c r="E16" i="17" l="1"/>
  <c r="F47" i="16" l="1"/>
  <c r="F49" i="16" s="1"/>
  <c r="F8" i="16" s="1"/>
  <c r="F58" i="16"/>
  <c r="F67" i="16"/>
  <c r="F73" i="16"/>
  <c r="F84" i="16"/>
  <c r="F86" i="16"/>
  <c r="F88" i="16"/>
  <c r="D104" i="16"/>
  <c r="F104" i="16" s="1"/>
  <c r="F107" i="16"/>
  <c r="F108" i="16"/>
  <c r="D112" i="16"/>
  <c r="F112" i="16" s="1"/>
  <c r="F115" i="16"/>
  <c r="F116" i="16"/>
  <c r="D118" i="16"/>
  <c r="F118" i="16" s="1"/>
  <c r="F121" i="16"/>
  <c r="D126" i="16"/>
  <c r="D123" i="16" s="1"/>
  <c r="F123" i="16" s="1"/>
  <c r="D128" i="16"/>
  <c r="F131" i="16"/>
  <c r="F132" i="16"/>
  <c r="D137" i="16"/>
  <c r="D134" i="16" s="1"/>
  <c r="F134" i="16" s="1"/>
  <c r="F139" i="16"/>
  <c r="F146" i="16"/>
  <c r="F148" i="16"/>
  <c r="F16" i="15"/>
  <c r="F26" i="15"/>
  <c r="F27" i="15"/>
  <c r="F28" i="15"/>
  <c r="F32" i="15"/>
  <c r="F40" i="15"/>
  <c r="F42" i="15"/>
  <c r="F47" i="15"/>
  <c r="F50" i="15"/>
  <c r="F56" i="15"/>
  <c r="F58" i="15"/>
  <c r="F60" i="15"/>
  <c r="F62" i="15"/>
  <c r="F6" i="15" s="1"/>
  <c r="F10" i="14"/>
  <c r="F13" i="14"/>
  <c r="F16" i="14"/>
  <c r="F19" i="14"/>
  <c r="F22" i="14"/>
  <c r="F25" i="14"/>
  <c r="F28" i="14"/>
  <c r="F31" i="14"/>
  <c r="F36" i="14"/>
  <c r="F39" i="14"/>
  <c r="F42" i="14"/>
  <c r="F45" i="14"/>
  <c r="F53" i="14"/>
  <c r="F56" i="14"/>
  <c r="F18" i="13"/>
  <c r="F24" i="13" s="1"/>
  <c r="F3" i="13" s="1"/>
  <c r="F32" i="13"/>
  <c r="F34" i="13"/>
  <c r="F36" i="13"/>
  <c r="F42" i="13"/>
  <c r="F46" i="13"/>
  <c r="F55" i="13"/>
  <c r="F56" i="13"/>
  <c r="F57" i="13"/>
  <c r="F58" i="13"/>
  <c r="F59" i="13"/>
  <c r="F61" i="13"/>
  <c r="F63" i="13"/>
  <c r="F64" i="13"/>
  <c r="F65" i="13"/>
  <c r="F67" i="13"/>
  <c r="F69" i="13"/>
  <c r="F75" i="13"/>
  <c r="F76" i="13"/>
  <c r="F80" i="13"/>
  <c r="F81" i="13"/>
  <c r="F82" i="13"/>
  <c r="F83" i="13"/>
  <c r="F84" i="13"/>
  <c r="F85" i="13"/>
  <c r="F86" i="13"/>
  <c r="F87" i="13"/>
  <c r="F88" i="13"/>
  <c r="F89" i="13"/>
  <c r="F90" i="13"/>
  <c r="F91" i="13"/>
  <c r="F92" i="13"/>
  <c r="F93" i="13"/>
  <c r="F94" i="13"/>
  <c r="F95" i="13"/>
  <c r="F96" i="13"/>
  <c r="F97" i="13"/>
  <c r="F98" i="13"/>
  <c r="F99" i="13"/>
  <c r="F100" i="13"/>
  <c r="F106" i="13"/>
  <c r="F107" i="13"/>
  <c r="F108" i="13"/>
  <c r="F110" i="13"/>
  <c r="F112" i="13"/>
  <c r="F25" i="12"/>
  <c r="F29" i="12"/>
  <c r="F31" i="12"/>
  <c r="F33" i="12"/>
  <c r="F35" i="12"/>
  <c r="F37" i="12"/>
  <c r="F39" i="12"/>
  <c r="F50" i="12"/>
  <c r="F52" i="12"/>
  <c r="F56" i="12"/>
  <c r="F58" i="12"/>
  <c r="F60" i="12"/>
  <c r="F64" i="12"/>
  <c r="F73" i="12"/>
  <c r="F79" i="12"/>
  <c r="F81" i="12"/>
  <c r="F83" i="12"/>
  <c r="F88" i="12"/>
  <c r="F90" i="12"/>
  <c r="F94" i="12"/>
  <c r="F96" i="12"/>
  <c r="F105" i="12"/>
  <c r="F107" i="12" s="1"/>
  <c r="F6" i="12" s="1"/>
  <c r="F111" i="12"/>
  <c r="F113" i="12"/>
  <c r="F115" i="12"/>
  <c r="F117" i="12"/>
  <c r="F119" i="12"/>
  <c r="F121" i="12"/>
  <c r="F123" i="12"/>
  <c r="F129" i="12"/>
  <c r="F131" i="12"/>
  <c r="F133" i="12"/>
  <c r="F135" i="12"/>
  <c r="F137" i="12"/>
  <c r="F139" i="12"/>
  <c r="F145" i="12"/>
  <c r="F147" i="12"/>
  <c r="F157" i="12"/>
  <c r="F159" i="12"/>
  <c r="F161" i="12"/>
  <c r="F5" i="7"/>
  <c r="F6" i="7"/>
  <c r="D7" i="7"/>
  <c r="F7" i="7"/>
  <c r="F8" i="7"/>
  <c r="F9" i="7"/>
  <c r="F10" i="7"/>
  <c r="F12" i="7"/>
  <c r="F13" i="7"/>
  <c r="F5" i="6"/>
  <c r="D6" i="6"/>
  <c r="F6" i="6" s="1"/>
  <c r="D7" i="6"/>
  <c r="F7" i="6" s="1"/>
  <c r="D8" i="6"/>
  <c r="F8" i="6"/>
  <c r="D9" i="6"/>
  <c r="F9" i="6"/>
  <c r="D10" i="6"/>
  <c r="F10" i="6" s="1"/>
  <c r="F11" i="6"/>
  <c r="D12" i="6"/>
  <c r="F12" i="6"/>
  <c r="F13" i="6"/>
  <c r="F5" i="5"/>
  <c r="F6" i="5"/>
  <c r="D7" i="5"/>
  <c r="F7" i="5" s="1"/>
  <c r="D8" i="5"/>
  <c r="F8" i="5"/>
  <c r="F9" i="5"/>
  <c r="D10" i="5"/>
  <c r="F10" i="5" s="1"/>
  <c r="D12" i="5"/>
  <c r="F12" i="5"/>
  <c r="D13" i="5"/>
  <c r="F13" i="5" s="1"/>
  <c r="D14" i="5"/>
  <c r="F14" i="5"/>
  <c r="D15" i="5"/>
  <c r="F15" i="5" s="1"/>
  <c r="F17" i="5"/>
  <c r="D18" i="5"/>
  <c r="F18" i="5"/>
  <c r="D19" i="5"/>
  <c r="F19" i="5" s="1"/>
  <c r="F21" i="5"/>
  <c r="D7" i="4"/>
  <c r="F7" i="4" s="1"/>
  <c r="F8" i="4"/>
  <c r="D9" i="4"/>
  <c r="F9" i="4"/>
  <c r="D11" i="4"/>
  <c r="F11" i="4"/>
  <c r="D5" i="4"/>
  <c r="D14" i="4"/>
  <c r="F14" i="4"/>
  <c r="D15" i="4"/>
  <c r="F15" i="4"/>
  <c r="F17" i="4"/>
  <c r="F18" i="4"/>
  <c r="F58" i="14" l="1"/>
  <c r="E10" i="11" s="1"/>
  <c r="F163" i="12"/>
  <c r="F11" i="12" s="1"/>
  <c r="F14" i="7"/>
  <c r="G16" i="2" s="1"/>
  <c r="F22" i="5"/>
  <c r="G14" i="2" s="1"/>
  <c r="F150" i="16"/>
  <c r="F12" i="16" s="1"/>
  <c r="F75" i="16"/>
  <c r="F9" i="16" s="1"/>
  <c r="F90" i="16"/>
  <c r="F10" i="16" s="1"/>
  <c r="F126" i="16"/>
  <c r="F137" i="16"/>
  <c r="F18" i="15"/>
  <c r="F3" i="15" s="1"/>
  <c r="F52" i="15"/>
  <c r="F5" i="15" s="1"/>
  <c r="F34" i="15"/>
  <c r="F4" i="15" s="1"/>
  <c r="F141" i="12"/>
  <c r="F8" i="12" s="1"/>
  <c r="F102" i="13"/>
  <c r="F5" i="13" s="1"/>
  <c r="F114" i="13"/>
  <c r="F6" i="13" s="1"/>
  <c r="F49" i="13"/>
  <c r="F4" i="13" s="1"/>
  <c r="F99" i="12"/>
  <c r="F5" i="12" s="1"/>
  <c r="F125" i="12"/>
  <c r="F7" i="12" s="1"/>
  <c r="F67" i="12"/>
  <c r="F4" i="12" s="1"/>
  <c r="F41" i="12"/>
  <c r="F3" i="12" s="1"/>
  <c r="D110" i="16"/>
  <c r="F128" i="16"/>
  <c r="F9" i="12"/>
  <c r="F5" i="4"/>
  <c r="F6" i="4"/>
  <c r="F14" i="6"/>
  <c r="G12" i="2" s="1"/>
  <c r="F12" i="4"/>
  <c r="D18" i="17" l="1"/>
  <c r="E18" i="17" s="1"/>
  <c r="F66" i="15"/>
  <c r="F68" i="15" s="1"/>
  <c r="F7" i="15" s="1"/>
  <c r="F8" i="15" s="1"/>
  <c r="E11" i="11" s="1"/>
  <c r="F151" i="12"/>
  <c r="F153" i="12" s="1"/>
  <c r="F10" i="12" s="1"/>
  <c r="F12" i="12" s="1"/>
  <c r="E8" i="11" s="1"/>
  <c r="F118" i="13"/>
  <c r="F120" i="13" s="1"/>
  <c r="F7" i="13" s="1"/>
  <c r="F8" i="13" s="1"/>
  <c r="E9" i="11" s="1"/>
  <c r="D19" i="17"/>
  <c r="E19" i="17" s="1"/>
  <c r="D102" i="16"/>
  <c r="F102" i="16" s="1"/>
  <c r="F110" i="16"/>
  <c r="F19" i="4"/>
  <c r="G10" i="2" s="1"/>
  <c r="E13" i="11" l="1"/>
  <c r="C20" i="17" s="1"/>
  <c r="F141" i="16"/>
  <c r="F11" i="16" s="1"/>
  <c r="F14" i="16" s="1"/>
  <c r="G18" i="2"/>
  <c r="G20" i="2" s="1"/>
  <c r="C17" i="17" s="1"/>
  <c r="D20" i="17" l="1"/>
  <c r="E20" i="17" s="1"/>
  <c r="D17" i="17"/>
  <c r="E17" i="17" s="1"/>
  <c r="F16" i="16"/>
  <c r="F18" i="16" s="1"/>
  <c r="C21" i="17" s="1"/>
  <c r="C28" i="17" s="1"/>
  <c r="G22" i="2"/>
  <c r="G24" i="2" s="1"/>
  <c r="D21" i="17" l="1"/>
  <c r="E21" i="17" s="1"/>
  <c r="C30" i="17"/>
  <c r="E33" i="17" s="1"/>
  <c r="E35" i="17" s="1"/>
  <c r="E36" i="17" s="1"/>
  <c r="E37" i="17" s="1"/>
  <c r="F20" i="16"/>
  <c r="F22" i="16" s="1"/>
  <c r="D28" i="17" l="1"/>
  <c r="D30" i="17" s="1"/>
  <c r="E28" i="17" l="1"/>
  <c r="E30" i="17" s="1"/>
</calcChain>
</file>

<file path=xl/sharedStrings.xml><?xml version="1.0" encoding="utf-8"?>
<sst xmlns="http://schemas.openxmlformats.org/spreadsheetml/2006/main" count="6498" uniqueCount="3075">
  <si>
    <t>1.</t>
  </si>
  <si>
    <t>2.</t>
  </si>
  <si>
    <t>3.</t>
  </si>
  <si>
    <t>4.</t>
  </si>
  <si>
    <t>5.</t>
  </si>
  <si>
    <t>Vrednost investicije</t>
  </si>
  <si>
    <t>DDV 22%</t>
  </si>
  <si>
    <t>Skupaj:</t>
  </si>
  <si>
    <t>Nepredvidena dela 10%</t>
  </si>
  <si>
    <t>i.</t>
  </si>
  <si>
    <t>Monitoring in tuje storitve</t>
  </si>
  <si>
    <t>V.</t>
  </si>
  <si>
    <t>Oporna konstrukcija</t>
  </si>
  <si>
    <t>IV.</t>
  </si>
  <si>
    <t>Globoko temeljenje</t>
  </si>
  <si>
    <t>III.</t>
  </si>
  <si>
    <t>Zemeljska dela</t>
  </si>
  <si>
    <t>II.</t>
  </si>
  <si>
    <t>Splošni opis del</t>
  </si>
  <si>
    <t>I.</t>
  </si>
  <si>
    <t>REKAPITULACIJA</t>
  </si>
  <si>
    <t>KULTURNO UPRAVNI CENTER IVANČNA GORICA</t>
  </si>
  <si>
    <t>Izkop se obračunava na podlagi profilov posnetih, pred pričetkom del in po končanem delu.</t>
  </si>
  <si>
    <t xml:space="preserve">Informativne količine za zemeljska dela so preračunane na osnovi - projektne dokumentacije.  </t>
  </si>
  <si>
    <t xml:space="preserve">...Obračun izkopanih, nasutih, zasutih in odpeljanih materialov se obračunava v raščenem stanju. Stalne koeficiente razrahljivosti je upoštevati v E.M. posamezne postavke. </t>
  </si>
  <si>
    <t xml:space="preserve">… pred izvedbo izkopa je potrebno parcelo pripraviti za obdelavo: odstraniti manjše grmičevje. </t>
  </si>
  <si>
    <t>...vsa utrjevanja dna izkopa, tampona, nasutij in zasipov je potrebno izvajati do predpisane zbitosti v skladu z načrtom gradbenih konstrukcij in geotehničnim poročilom ali po navodilih projektanta. V ceno je vkalkulirati izdelavo poročila o opravljenih meritvah tamponskih nasipov!</t>
  </si>
  <si>
    <t>Obračun zemeljskih del se mora izvajati na osnovi dejansko opravljenih količin z dejansko kategorijo zemljine, katere z vpisom v gradbeni dnevnik potrdi odgovorni nadzorni. Vse količine zemeljskih del, tamponov,.. so podane v raščenem oz. zbitem stanju. Pri postavkah zemeljskih del je potrebno zajeti še:</t>
  </si>
  <si>
    <t>Za razvrstitev zemljin in hribin se uporablja 5 stopenjska klasifikacija, v skladu s Dopolnili splošnih in tehničnih pogojev, DDC, 2001 -  Tabela 2.1.</t>
  </si>
  <si>
    <t>Določila za zemeljska dela :</t>
  </si>
  <si>
    <t xml:space="preserve">Pripravljala dela in dela za zagotavljanja varnosti (varnostni načrt) niso zajeti v popis </t>
  </si>
  <si>
    <t xml:space="preserve">… vsi potrebni testi za dokazovanje ustreznosti vgrajenih materialov tudi rojstni listi pilotov, jet groting slopov, itd., </t>
  </si>
  <si>
    <t>… urejanje začasnih gradbiščnih platojev in začasnih gradbiščnih poti</t>
  </si>
  <si>
    <t>… geodetska dela (zakoličba AB pilotov, izkopnih brežin, oporne stene)</t>
  </si>
  <si>
    <t>(-) Dela je potrebno izvajati po projektni dokumentaciji, v skladu z veljavnimi tehničnimi predpisi, normativi in standardi ob upoštevanju zahtev iz varstva pri delu. Uporabljati je potrebno samo materiale, ki ustrezajo predpisom in standardom.
(-) Za vse vgrajene materiale mora izvajalec del predložiti dokumentacijo (atesti, certifikati, meritve....).
(-) Izvajalec del mora pri izvedbi del upoštevati navodila tehničnega poročila.
(-) V enotnih cenah morajo biti zajeti tudi naslednji stroški oz. vsa dela potrebna za pridobitev uporabnega dovoljenja:                                                                                                                                             (-) V enotnih cenah morajo biti zajeti tudi naslednji stroški:</t>
  </si>
  <si>
    <t>Splošno:</t>
  </si>
  <si>
    <t>Skupaj</t>
  </si>
  <si>
    <t>pavšal</t>
  </si>
  <si>
    <t xml:space="preserve">Črpanje vode za zavarovanje gradbene jame, od 6 do 15 l/s do predaje gradbišča
</t>
  </si>
  <si>
    <t>kos</t>
  </si>
  <si>
    <t>Dobava in vgradnja pogreznjenih navpičnih vodnjakov premera 80 cm dožine 1m, za črpanje vode; z izvedbo izkopa in odvozom izkopanega materiala</t>
  </si>
  <si>
    <t>Črpanje vode po potrebi</t>
  </si>
  <si>
    <t>kg</t>
  </si>
  <si>
    <t>Dobava in vgradnja mreže Q283 preklopi 0,4 m</t>
  </si>
  <si>
    <t>m3</t>
  </si>
  <si>
    <t xml:space="preserve">Dobava in vgraditev armiranega betona C25/30,XC2 prereza 0,2 m3/m2,m1 (podložni beton
</t>
  </si>
  <si>
    <t>Armiran podložni beton</t>
  </si>
  <si>
    <t>Dobava, vgraditev delovnega platoja - nasipa iz drobljenca (maksimalno 64 mm); začasno dostopno pot (predpostavljena debelina 60 cm). Delno se material uporabi za zasip za vezno gredo in gradbiščen poti po odrabi delovnega platoja.</t>
  </si>
  <si>
    <t>m2</t>
  </si>
  <si>
    <t xml:space="preserve">Dobava in vgradnje ločilne plasti geosintetika (300g/m2) s preklopi minimalno 50 cm, na dostopno cesto in dno izkopa.
</t>
  </si>
  <si>
    <t>Začasni nasip za izvedbo JG slopov in pilotov</t>
  </si>
  <si>
    <t>Dobava in vgradnja folije za zaščito izkopnih brežin pred padavinsko vodo z vsemi pomožnimi elementi.</t>
  </si>
  <si>
    <t>Ročni odkop morebitnih instalacij v terenu III. kategorije na lokaciji objekta z odmetom na rob izkopa (količina ocenjena).</t>
  </si>
  <si>
    <t>Planiranje dna izkopa z natančnostjo ±2cm, vključno z lokalnimi poglobitvami</t>
  </si>
  <si>
    <t>Prevoz in trajno deponiranje izkopanega materiala  (prevoz, deponiranje, odškodnina, takse, potrebne preiskave,...)</t>
  </si>
  <si>
    <t>Izkop vezljive in nevezljive zrnate zemljine –  III. kategorije za gradbene jame za objekte, globine do 4,0 m – strojno na nivo dna izkopa, vključno s poglobitvami</t>
  </si>
  <si>
    <t>Izkop</t>
  </si>
  <si>
    <t>Vrednost [€]</t>
  </si>
  <si>
    <t>Cena na enoto [€]</t>
  </si>
  <si>
    <t>Količina</t>
  </si>
  <si>
    <t>Enota</t>
  </si>
  <si>
    <t>Opis del</t>
  </si>
  <si>
    <t>Št.</t>
  </si>
  <si>
    <t>Rušenje - rezanje AB vezne grede in jet slopov za potrebe vgradnje kanalizacije, količina je ocenjena</t>
  </si>
  <si>
    <t>OSTALO</t>
  </si>
  <si>
    <t>Izravnava stene jet grout slopov z brizganim betonom deb. 10 do 15 cm v predhodno položeno armaturno mrežo Q196 za izdelavo izravnave ob kletnih stenah (pred vgradnjo geodetsko preveriti potrebno debelino nanosa in jo označiti z pomožnimi elementi do nivoja vgradnje TI)</t>
  </si>
  <si>
    <t>Dobava in vgradnja mreže Q196 z sidri RA12 / 4na m2 L=0,4 m na jet graouting steno, v ceno vključena tudi sidra in montaža le teh, preklopi 0,4 m</t>
  </si>
  <si>
    <t xml:space="preserve">Selitev in priprava vse potrebne mehanizacije     </t>
  </si>
  <si>
    <t>Brizgan beton</t>
  </si>
  <si>
    <t>Dobava in vgraditev armiranega betona C25/30,XC2 prereza nad 0,50 m3/m2,m1 (AB greda za povezavo slopov)</t>
  </si>
  <si>
    <t>Dobava in postavitev rebrastih palic iz visokovrednega naravno trdega jekla B500B s premerom nad 14mm, za srednje zahtevno ojačitev (armaturni AB vezne grede)</t>
  </si>
  <si>
    <t>Dobava in postavitev rebrastih palic iz visokovrednega naravno trdega jekla B500B s premerom do 12mm, za srednje zahtevno ojačitev (armaturni AB vezne grede)</t>
  </si>
  <si>
    <t>Dobava, montaža in demontaže dvostranskega opaža višine 0.5m, za potrebe izvedbe AB vezne grede dimenzij 0.6 x 0.5 m</t>
  </si>
  <si>
    <t>AB vezna greda</t>
  </si>
  <si>
    <t>ton</t>
  </si>
  <si>
    <t>Nakladnje in prevoz odstranjenega materiala (prevoz, deponiranje, odškodnina, takse,...) klesanje-odstrnjevanje odvečnega dela jet grouting slopov.</t>
  </si>
  <si>
    <t>m1</t>
  </si>
  <si>
    <t>Klesanje / sprotno odstranjevanje odvečnega - vrhnega dela nestrjene odvečne injekcijske mase - jet grout slopa (za izvedbo povezovalne AB grede) prereza 0,6/0,5m.</t>
  </si>
  <si>
    <t>Izdelava jet grouting slopov C8, dvofazno, premera minimalno fi 60cm v naklonu 20-30° (v liniji z osnim razmakom 100-150 cm, dolžine 7.0m, kompletno s sredinsko armaturno palico 7 m RA32mm (134 kos) izvaja se lahko vsak 2 slop zaporedno</t>
  </si>
  <si>
    <t>Izdelava jet grouting slopov C8/10, dvofazno, premera minimalno fi 60cm (v liniji z osnim razmakom 50 cm, dolžine 7.0m, kompletno s sredinsko armaturno palico 7 m RA32mm (385 kos), izvaja se lahko vsak 4 slop zaporedno</t>
  </si>
  <si>
    <t>Izvedba testnega polja:           Izvedba 2 preizkusnih jet grouting slopov in odkop do globine vsaj 5m, vključno z vsemi deli in testi. Na podlagi rezultatov in pregleda se določi receptura za izvedbo ostalih slopov.</t>
  </si>
  <si>
    <t>Jet gruting stena</t>
  </si>
  <si>
    <t>Krivljenje sidrne armature pilotov na zgornjo armaturo talne plošče, kos je na en pilot 12 krat fi20</t>
  </si>
  <si>
    <t>Prevoz izkopanega materiala (prevoz, deponiranje, odškodnina, takse,...) vrtanje in jalovi izkop za AB pilote</t>
  </si>
  <si>
    <t>Obsekavanje in obdelava uvrtanih kolov iz ojačanega cementnega betona premera 80 cm do kote vgradnje talne plošče objekta</t>
  </si>
  <si>
    <t>Dobava in postavitev rebrastih palic iz visokovrednega naravno trdega jekla B500B s premerom 14mm in večjim, za srednje zahtevno ojačitev (armaturni koš AB pilota)</t>
  </si>
  <si>
    <t>Dobava in postavitev rebrastih žic iz visokovrednega naravno trdega jekla B500B s premerom do 12mm, za srednje zahtevno ojačitev (armaturni koš AB pilota)</t>
  </si>
  <si>
    <t>Nabava in vgradnja -  izdelava uvrtanih kolov iz ojačenega cementnega betona, sistema  Benotto, premera 80 cm, izkop v  kamnini dolžine nad 20 m - uvrtani piloti premera 80 cm, C30/37, XC2, PV-II.; 84 pilotov, predpostavljene končne dolžine 21 m, izkop v 4-5 kategoriji prepostavljeno 18 m. Izvajajo z jalovim izkopom.</t>
  </si>
  <si>
    <t>Nabava in vgradnja -  izdelava uvrtanih kolov iz ojačenega cementnega betona, sistema  Benotto, premera 80 cm, izkop v vezljivi zemljini/zrnati kamnini dolžine nad 20 m - uvrtani piloti premera 80 cm, C30/37, XC2, PV-II.; 84 pilotov, predpostavljene končne dolžine 21 m, izkop v 3 kategoriji prepostavljeno 3 m. Izvajajo z jalovim izkopom.</t>
  </si>
  <si>
    <t xml:space="preserve">Jalovo vrtanje do kote dna gradbene jame v vezljivi zemljini/zrnati iz nivoja delovnega platoja (84 kosov pilotov, dolžine predpostavljeno 4 m) </t>
  </si>
  <si>
    <t>Izvedba AB pilotov po sistemu Benotto</t>
  </si>
  <si>
    <t xml:space="preserve"> ur              (terenski, pisarniški)</t>
  </si>
  <si>
    <t>Projektantski nadzor</t>
  </si>
  <si>
    <t>Tuje storitve</t>
  </si>
  <si>
    <t xml:space="preserve">Dinamični obremenilni preizkus    </t>
  </si>
  <si>
    <t xml:space="preserve">Priprava in izvedba meritve zveznosti pilotov    </t>
  </si>
  <si>
    <t xml:space="preserve">Izvedba kontrolnih 3D meritev pomikov z natančnostjo ±1mm na  60-ih geodetskih točkah med izvajanjem izkopa gradbene jame in po tem (skladno s programom meritev), vključno s pripravo poročila o meritvah.     </t>
  </si>
  <si>
    <t xml:space="preserve">Dobava in vgradnja geodetskih
tarč za 3D merjenje pomikov
začasne podporne konstrukcije, vključno z ničelno meritvijo. Meritve x,y,z z natančnostjo ± 1mm                                                          Opomba: 60 kos 3D točk   </t>
  </si>
  <si>
    <t xml:space="preserve">Komisijski pregled vmesnega in končnega stanja vseh sosednjih objektov (stavb in ceste), ki so v vplivnem območju gradnje ter komunalne infrastrukture s katerim se ugotovi dejansko stanje, ter se izdela kataster poškodb in po potrebni vgradi merske točke/plombe. Vključno z vsemi deli in poročili.      </t>
  </si>
  <si>
    <t xml:space="preserve">Komisijski pregled nultega stanja vseh sosednjih objektov (stavb in ceste), ki so v vplivnem območju gradnje ter komunalne infrastrukture s katerim se ugotovi dejansko stanje, ter se izdela kataster poškodb in po potrebni vgradi merske točke/plombe. Vključno z vsemi deli in poročili.     </t>
  </si>
  <si>
    <t>Monitoring</t>
  </si>
  <si>
    <t xml:space="preserve">VSI ARHITEKTURNI, DETAJLNI IN PREGLEDNI NAČRTI IZDELANI S STRANI IZVAJALCA VELJAJO OD PISNEGA DOVOLJENJA IN TRAJAJO DO PREKLICA LE TEH S STRANI POOBLAŠČENEGA ARHITEKTA ALI POOBLAŠČENEGA INŽENIRJA.
</t>
  </si>
  <si>
    <t xml:space="preserve">OKOLIŠČINE NEUSKLAJENOSTI IZVAJALCEV IN PODIZVAJALCEV TER ODSTOPANJA OD OSNOVNIH NAVODIL PROJEKTA PZI NISO OBJEKTIVNI RAZLOGI ZA SPREMEMBO DETAJLOV !
</t>
  </si>
  <si>
    <t>POOBLAŠČENI ARHITEKT SI PRIDRŽUJE PRAVICO DO SPREMEMB IN DOPOLNITEV IZVEDBE DETAJLOV OBRTNIŠKIH DEL V KOLIKOR IZVAJALEC LE TEH ZARADI OBJEKTIVNIH RAZLOGOV NE MORE IZVAJATI SKLADNO S PROJEKTOM PZI.</t>
  </si>
  <si>
    <t xml:space="preserve">Pri pripravi ponudbe in izvedbi je potrebno upoštevati tudi navodila, pogoje in podatke dobavitelja ali proizvajalca materiala oz izdelka ter v ceni na enoto zagotoviti ves potrebni material, za funkcionalno izvedbo posameznega izdelka oziroma produkta.
</t>
  </si>
  <si>
    <t xml:space="preserve">PODLAGA ZA IZVEDBO SO DELAVNIŠKI NAČRTI, IZDELANI IZ STRANI IZVAJALCA IN POTRJENI IZ STRANI PA, PI, NI in ZvkdN. 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PA, PI, NI in ZvkdN, IZROČI VSEM  NAVEDENIM OSEBAM DOKONČNO POTRJENE NAČRTE, TER POTREBNI ČAS ZA IZDELAVO IN POTRDITEV UPOŠTEVA V TERMINSKEM PLANU.
V PRIMERU NEJASNOSTI JE IZVAJALEC DEL OZ. PONUDNIK, ŽE V ČASU IZDELOVANJA PONUDBE DOLŽAN POSTAVITI RAZPISOVALCU ZAHTEVO PO POJASNITVI NA NAČIN, KI JE V SKLADU Z IZVAJANJEM JAVNEGA RAZPISA.
</t>
  </si>
  <si>
    <t xml:space="preserve">PRED ZAČETKOM IZVAJANJA DEL TER VGRAJEVANJA  PROIZVODOV MORA IZVAJALEC OBVEZNO PRIDOBITI PISNO POTRDITEV DELAVNIŠKIH NAČRTOV, SKIC IN DETAJLOV OD PA PI, NI in ZvkdS ! V KOLIKOR ZARADI VRSTE GRADBENEGA PROIZVODA DELAVNIŠKE DOKUMENTACIJE IZVAJALEC NE MORE ZAGOTOVITI JE OBVEZNO IZDELATI VZOREC NA GRADBIŠČU, KI GA POTRDITA , NADZORNIK ZvkdN TER NADZORNI INŽENIR Z VPISOM V DNEVNIK !
VSAJ V ENI OD VSEH POSTAVK JE POTREBNO ZAJETI ŠE VSE OSTALO IZ SPLOŠNIH RAZPISNIH POGOJEV ZA IZBOR IZVAJALCA, KAR S TEM POPISOM NI POSEBAJ DEFINIRANO ALI ZAJETO.
</t>
  </si>
  <si>
    <t>DODATNA NAVODILA in OPOZORILA</t>
  </si>
  <si>
    <t>14.</t>
  </si>
  <si>
    <t xml:space="preserve">V ceni mora biti zajeto vso ščitenje tlakov za čas gradnje tudi po končni vgradnji . </t>
  </si>
  <si>
    <t>►</t>
  </si>
  <si>
    <t>Pred izdelavo ponudbe je potrebno opraviti ogled obstoječega stanja in se seznaniti z dejanskim stanjem na terenu.</t>
  </si>
  <si>
    <t>Ponudnik z oddajo ponudbe izjavlja, da je pregledal projektno dokumentacijo, da je z njo v celoti seznanjen in se z njo strinja, da jo smatra kot logično in celovito ter da poseduje strokovno znanje, da bo dela izvedel skladno s projektnimi zahtevami in določili.</t>
  </si>
  <si>
    <t>Ponudnik z oddajo ponudbe izjavlja, da je preveril pravilnost nastavljenih formul in izračunavanja ponudbene cene.</t>
  </si>
  <si>
    <t>OPOMBA: Izvajalec mora pri pripravi ponudbe upoštevati ter pri izvedbi zagotavljati :</t>
  </si>
  <si>
    <t>OSTALA SPLOŠNA DOLOČILA</t>
  </si>
  <si>
    <t xml:space="preserve">Odpadki:
• Izvajalec je dolžan brezpogojno upoštevati Elaborat gospodarjenja z odpadki, ki je sestavni del projektne dokumentacije DGD ter vso veljavno zakonodajo. Izvajalec je dolžan v imenu (po pooblastilu) naročnika ravnati z odpadki v skladu z Uredbo o ravnanju z odpadki, ki nastanejo pri gradbenih delih (Ur.l.RS št. 34/08) 
• V ceni postavke je potrebno zajeti odvoz materiala na trajno deponijo, s plačilom vseh taks
• Izvajalec je dolžan izdelati elaborat ravnanja z gradbenimi odpadki, voditi evidenco o vrstah in količinah gradbenih odpadkov ter predložiti vse evidenčne liste o odvozu odpadkov.
</t>
  </si>
  <si>
    <t>13.</t>
  </si>
  <si>
    <r>
      <rPr>
        <b/>
        <sz val="10"/>
        <rFont val="Roboto Condensed"/>
      </rPr>
      <t>IZJAVA:</t>
    </r>
    <r>
      <rPr>
        <sz val="10"/>
        <rFont val="Roboto Condensed"/>
      </rPr>
      <t xml:space="preserve">
Posamezni ponudnik z oddajo ponudbe izjavlja, da bo predmetno zgradbo izvajal izključno skladno s DGD in PZI projektno dokumentacijo. Vse morebitne spremembe in dopolnitve lahko izdelajo izključno projektanti tega objekta, pri čemer bo morala biti vsaka sprememba in dopolnitev pisno zavedena v gradbeni dnevnik, žigosana in podpisana s strani pooblaščenih projektantov in odgovornega nadzornika, oziroma pooblaščenega predstavnika naročnika. Kot spremembe DGD in PZI projektne dokumentacije se bo štelo vsakršno spreminjanje gabaritov zgradbe, nosilne in nenosilne gradbene konstrukcije, oblike fasad, sestav vertikalnih in horizontalnih konstrukcij (gradbene fizike), instalacijskih vodov in  elementov instalacij, oziroma strojne in elektro opreme, kot tudi spreminjanje gradbenih materialov, materialov in oblike oken ter okvirjev okoli oken, notranjih in zunanjih tlakov, materialov fasad, ograj, finalnih obdelav sten, opreme in podobno.
</t>
    </r>
  </si>
  <si>
    <t>12.</t>
  </si>
  <si>
    <t xml:space="preserve">Vse vrednosti instalacijskih del v posamezni ponudbi (strojna in elektro dela) morajo, četudi ni to posebej označeno ali navedeno v popisu GOI del, upoštevati vsa dela namenjena prilagajanju trenutnemu stanju na gradbišču. V skupni vrednosti ponudbe mora biti vključeno tudi morebitno dodatno izrezovanje utorov in prebojev v kamnite,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 V ponudbi morajo biti upoštevana vsa drobna strojna in elektro instalacijska dela in transporti. Skupna ponudbena vrednost mora vključevati vse stroške morebitnega sušenja in  gretja objekta konstrukcij, tlakov ali estrihov.    
</t>
  </si>
  <si>
    <t>11.</t>
  </si>
  <si>
    <t xml:space="preserve">Pomembne splošne opombe:
• Popis je veljaven le v kombinaciji z vsemi grafičnimi prilogami, risbami, načrti, tehničnim poročilom, sestavami konstrukcij, shemami oken in vrat in ostalimi sestavinami PZI projekta. Natančnejši opisi, način in kvaliteta izdelave, barve, velikost elementov, načini pritrjevanja, načini stikovanja z ostalimi elementi objekta, morebitna požarna varnost konstrukcij ali gradbenih elementov in podobno so razvidni iz prej naštetih sestavin PZI projekta. Ponudba mora vsebovati ves pritrdilni material, vgradnjo zaključnih profilov, pločevin in kotnikov, izdelavo vseh potrebnih podkonstrukcij, dodatnega izsekavanja AB in zidanih sten, ponovnega odpiranja montažnih sten in podobna dela potrebna za vgradnjo posameznega elementa objekta, izdelavo vseh drobnih gradbenih, obrtniških in instalacijskih del ter ostalega četudi to ni neposredno navedeno popisu GOI del, a je kljub temu razvidno iz grafičnih prilog in ostalih prej naštetih sestavnih delov PZI projekta. Nujna je tudi kombinacija popisa s požarnim elaboratom, ki opredeljuje požarno varnost posameznih konstrukcij in gradbenih elementov objekta. Obvezno je upoštevati vse zahteve iz študije požarne varnosti. Ponudba, ki se sklicuje zgolj na tekstualni del popisa ni veljavna oziroma je nepopolna in nepravilna. Z oddajo ponudbe vsak ponudnik izjavlja, da je skrbno preučil vse prej omenjene sestavne dele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PZI projekta. Vsak ponudnik z oddajo ponudbe prav tako izjavlja, da je PZI dokumentacija popolna in da je sposoben v popolnosti kvalitetno izvesti predmetni objekt. Za vse nejasnosti mora ponudnik v razpisnem roku, ki je namenjen postavljanju vprašanj, postaviti vprašanje na portalu javnih naročil. Kontaktiranje ali postavljanje vprašanj neposredno odgovornemu vodji projekta, projektantskim organizacijam, ki so sodelovale pri izdelavi projekta ali posameznim pooblaščenim projektantom NI DOVOLJENO.
</t>
  </si>
  <si>
    <t>10.</t>
  </si>
  <si>
    <r>
      <t xml:space="preserve">VZORCI:
</t>
    </r>
    <r>
      <rPr>
        <sz val="10"/>
        <rFont val="Roboto Condensed"/>
      </rPr>
      <t xml:space="preserve">• Izvajalec mora za vse proizvode, oziroma elemente za vgradnjo, ki so navedeni v projektu ali drugače zahtevani s strani naročnika dostaviti ali izdelati vzorčne primere na objektu in sicer najmanj v treh enakovrednih vzorcih
• Kot pomoč naročniku za dokončno opredelitev med različnimi proizvodi
• Kot pomoč naročniku za dokončno opredelitev med različnimi površinskimi obdelavami
• Kot referenčni primerek in merilo za kakovost, vključno vizualni izgled
• Kot vzorec za preizkušanje, ki služi za dokazovanje skladnosti proizvodov, kadar je to preizkušanje nujno opraviti na objektu, oziroma kadar gre za utemeljen dvom v izpolnjevanje predpisanih zahtev glede že vgrajenega oziroma dobavljenega proizvoda.
• Vrednost izdelave vzorcev mora biti vključena skupno v ponudbeno ceno. Ustreznost izdelave potrdi naročnik na predlog odgovornega projektanta. Pisna potrditev vzorcev mora biti vnesena v gradbeni dnevnik s strani predstavnika naročnika in odgovornega projektanta predmetnega področja. Elemente brez potrditve vzorcev ni dovoljeno vgrajevati - izvajati pred potrditvijo vzorcev oziroma materialov.
</t>
    </r>
  </si>
  <si>
    <t>9.</t>
  </si>
  <si>
    <t xml:space="preserve">• stroške zagotovitve, vzpostavitve perišča kamionov pred izstopom z gradbišča in njegovo delovanje;
• stroške ogrevanja v času izvajanja del, če so zunanje temperature neustrezne za normalno odvijanje del po terminskem planu;
• stroške izdelave geodetskega načrta novega stanja zemljišča in objektov po končani gradnji;
• stroške izvajanja geodetskih storitev med samo gradnjo (zakoličba stavbe, podajanje višin, kontrola vertikalnosti konstrukcije, postavitev gradbenih profilov, ipd. za ves čas gradnje in za vsa dela);
• stroške dobave posameznih elementov, začasnega deponiranja (npr. vodovodnih cevi ipd.) in zavarovanja deponiranega materiala z vsemi prevozi in prenosi na gradbišču, iz deponije do mesta vgradnje:
</t>
  </si>
  <si>
    <t xml:space="preserve">• stroške vseh predpisanih kontrol materialov, atestov in garancij za materiale vgrajene v objekt, stroške nostrifikacije in meritev pooblaščenih institucij, potrebnih za pridobitev uporabnega dovoljenja, pri čemer morajo biti dokumenti obvezno prevedeni v slovenščino in nostrificirani od pooblaščene institucije v RS;
• stroške izdelave elaborata zapore cest, postavitev morebitnih potrebnih cestnih zapor in prometne signalizacije;
• stroške za pridobitev začasnih površin za gradnjo in za organizacijo gradbišča, vključno z morebitnimi odškodninami in taksami zaradi uporabe zemljišč, vključno z elaborati in najemninami;
• stroške v zvezi s transporti po javnih poteh in cestah: morebitne odškodnine, morebitne sanacije cestišč zaradi poškodb med gradnjo;
</t>
  </si>
  <si>
    <t>• stroške električne energije, vode, TK priključkov in morebitne ostale stroške v času gradnje;
• stroške predpisanih ukrepov varstva pri delu in varstva pred požarom, ki jih mora izvajalec obvezno upoštevati;
• stroške za popravilo morebitnih škod, ki bi nastale na objektu kot celoti oz. delu objekta, dovoznih cestah, zunanjem okolju, komunalnih vodih in priključkih ter na sosednjih objektih po krivdi izvajalca kot posledica izvajanja del;</t>
  </si>
  <si>
    <t xml:space="preserve">• stroške zavarovanja objekta v času izvedbe del in delavcev ter materiala na gradbišču v času izvajanja del, od začetka del do pridobitve uporabnega dovoljenja za objekt. Zavarovanje mora biti izvršeno pri pooblaščeni zavarovalni družbi najmanj v višini pogodbene vrednosti ali v zakonsko predpisani vrednosti (v kolikor zavarovanje v višini pogodbene vrednosti presega zakonsko dovoljeno), za ves as trajanja izvedbe del do uspešne primopredaje objekta, izvajalec mora kopijo police za vrednost predpisanih del dostaviti naročniku v 10. dneh od podpisa pogodbe;
• stroške zgraditve in vzdrževanja začasnih internih poti na gradbišču in stroške čiščenja javnih ter drugih poti in okolja izven gradbišča, ki jih bo onesnažil s svojimi vozili ali deli izvajalec ali njegov podizvajalec;
</t>
  </si>
  <si>
    <t xml:space="preserve">• vezano na izgradnjo priključkov (elektro, vročevod, telekomunikacijsko omrežje,...) stroške nadzorstva javnih služb, stroške preizkusov, strošek prevezave obstoječih hišnih priključkov na novo javno omrežje. Ponudnik pred priključitvijo na javno omrežje zaprosi za soglasje upravljavca javne kanalizacije. Ponudnik mora za morebitne zapore in prekope javnih prometnih površin predhodno pridobiti dovoljenje upravljavca prometne površine.
</t>
  </si>
  <si>
    <t xml:space="preserve">• ponudnik mora kanalizacijski priključek in interno kanalizacijo izvajati v vodotesni izvedbi. Pred začetkom gradnje kanalizacijskega priključka ponudnik obvesti Službo priključkov pri JP Vodovod – Kanalizacija d.o.o. zaradi nadzora oz. preverjanja ustreznosti in sicer najmanj 2 dni pred izvajanjem del.- Ponudnik mora en izvod geodetskega posnetka nove GJI in priključkov, ki ga naredi pred zasipom, predati upravljavcu GJI.- Ponudnik pred priključitvijo na javno kanalizacijsko omrežje zaprosi za soglasje upravljavca javne kanalizacije.- Ponudnik mora za morebitne zapore in prekope javnih prometnih površin predhodno pridobiti dovoljenje upravljavca prometne površine.- Vodovodni priključek od mesta priključitve na javno vodovodno omrežje do obračunskega vodomera izvede JP Vodovod – Kanalizacija d.o.o. oziroma izvajalska organizacija s priznano usposobljenostjo, na podlagi posebnega dovoljenja JP Vodovod – Kanalizacija d.o.o.- Ponudnik mora pred pričetkom gradnje javnega vodovodnega omrežja in priključitvijo na javno vodovodno omrežje zaprositi za soglasje upravljavca javnega vodovoda
</t>
  </si>
  <si>
    <t xml:space="preserve">• vezano na izvedbe na vodovodnem omrežju: strošek prevezave obstoječih hišnih priključkov na novo javno vodovodno omrežje, strošek izvedbe vodovodnega priključka od mesta priključitve na javno vodovodno omrežje do obračunskega vodomera, vse morebitne stroške sanacije vodovoda v funkcionalni dolžini in materialu, ki jih določi JP Vodovod – Kanalizacija d.o.o., v primeru poškodb na vodovodu zaradi neustreznih odmikov od obstoječega vodovodnega omrežja in priključkov;
</t>
  </si>
  <si>
    <t xml:space="preserve">• morebitne stroške povzročene upravljavcem JGI, ki bi nastali v zvezi z gradnjo predmeta tega razpisa;
• vezano na izgradnjo kanalizacijskega priključka in interne kanalizacije: stroške nadzorstva JP Vodovod – Kanalizacija d.o.o., stroške tlačnega preizkusa, s katerim je potrebno potrditi vodotesnost zunanjega in internega kanalizacijskega sistema, vključno s priključkom na javno kanalizacijo, ter strošek izdaje certifikata na podlagi prej omenjenega preizkusa, strošek izdelave geodetskega posnetka pred zasipom kanalizacijskega priključka;
</t>
  </si>
  <si>
    <t xml:space="preserve">• zagotovitev primernega prostora za izvajanje rednih sestankov na gradbišču;                    
• stroške zadostnega števila kemičnih sanitarij za potrebe vseh, ki izvajajo dela na gradbišču;
• stroške zbiranja in predložitve investitorju vse ustrezne dokumente, ateste, meritve, poročila idr. tudi od vseh svojih podizvajalcev ter ostalih izvajalcev in dobaviteljev na projektu (tudi od dobavitelja tehnološke opreme);
• stroški izvedbe poskusnega obratovanja celotnega objekta s poudarkom na vseh inštalacijah;
</t>
  </si>
  <si>
    <t>• stroške zaključnih del na gradbišču z odvozom odvečnega materiala in stroške vzpostavitve prvotnega stanja, kjer bo to potrebno;
• stroške izdelave ali najema, koriščenja, montaže in demontaže vseh fasadnih odrov, delovnih odrov, zaščitnih odrov in ograj, potrebnih za izvedbo gradbeno obrtniških in instalacijskih del (streha, fasada …), ki jih predvideva popis del; 
• strošek uradne zakoličbe objektov z zapisnikom zakoličbe;
• stroške zavarovanja zakoličbe in vseh geodetskih točk, postavitve reperjev in kontrole posedkov za ves čas gradnje in izdelave končnega poročila o posedanju objektov do tehničnega pregleda;</t>
  </si>
  <si>
    <t>• izdelava Navodil za obratovanje in vzdrževanje; 
• izvajalec je dolžan vse spremembe dokumentirati in mora za potrebe tehničnega pregleda in pridobitve uporabnega dovoljenja priskrbeti oz. predati projektantom vse podloge in podatke za izvedbo PID-ov;
• izvajalec sam izdela zakosnko predpisano delavniško dokumentacijo, montažne skice in detajle za izvedbo konstrukcij, instalacij in drugih sistemov med gradnjo objekta, za kar ni ločene postavke v ponudbenem predračunu;
• stroške nabave in vgradnje vsega materiala in opreme, predvidenega za vgradnjo in montažo
• stroške prevozov, raztovarjanja in skladiščenja na gradbišču ter notranjega transporta na gradbišču;</t>
  </si>
  <si>
    <t xml:space="preserve">• meritve, teste, preizkuse, pripravljalna, zaključna dela, zavarovalne, transportne, manipulativne stroške je potrebno zajeti v posameznih postavkah in se jih ne obračunava ločeno;
• izdelavo varnostnega načrta in poročila;
• izdelava vse potrebne dokumentacije, izkazov, poročil, za pridobitev uporabnega dovoljenja (predvsem pa Izkaz požarne varnosti, Izkaz zaščite pred hrupom v stavbah, Izkaz energijskih lastnosti stavbe, energetska izkaznica, geodetski posnetek, Poročilo o gospodarjenju z gradbenimi odpadki,...);
</t>
  </si>
  <si>
    <r>
      <rPr>
        <b/>
        <sz val="10"/>
        <rFont val="Roboto Condensed"/>
      </rPr>
      <t>V cenah na enoto mora ponudnik zajeti vse pričakovane stroške kot so:</t>
    </r>
    <r>
      <rPr>
        <sz val="10"/>
        <rFont val="Roboto Condensed"/>
      </rPr>
      <t xml:space="preserve">
• stroške vseh pripravljalnih del,
• stroške priprave, prijave gradbišča, odstranitev eventuelnih ovir in ureditev delovnega platoja, organizacije, označevanja, ureditve, zavarovanja in varovanja gradbišča s predpisano prometno signalizacijo (kot so letve, opozorilne vrvice, znaki, svetlobna telesa,...), izdelave obvestilne table, gradbiščne table, vključno z odstranitvijo po končani izvedbi ter odstranitvijo vseh varoval in prometne signalizacije, ki je tekom izvedbe služila zavarovanju gradbišča; 
• stroške garancij, ki jih mora izvajalec predložiti naročniku;
• stroške izdelave situacij;
• in vse ostale stroške, ki so za izvedbo in končno polno funkcioniranje objekta nujno potrebni;
• stroške za postavitev objekta s poslovnim prostorom za skupne operativne sestanke velikosti cca. 40 m2 za potrebe naročnika.
</t>
    </r>
  </si>
  <si>
    <t>8.</t>
  </si>
  <si>
    <t>V ceni posameznih postavk je zajeti vse elemente, ki so navedeni v opisu postavke, ne glede na različnost zahtevanih gradbeno - obrtniških in instalacijskih del, razen v postavkah kjer je eksplicitno navedeno, da so določeni elementi zajeti v drugi postavki oz. pri drugih delih.</t>
  </si>
  <si>
    <t>7.</t>
  </si>
  <si>
    <t>Pri oddaji ponudbe naročniku je izvajalec dolžan sam preveriti zmnožke in seštevke ter prenose le teh v rekapitulacijo. Ponudnik, se s pripravo te ponudbe obvezuje, da je prebral vse celice celotne datoteke, vključno z vsemi postavkami in splošnimi navodili ali določili in je preveril pravilnost preračuna ter s tem zagotavlja ponudbeno vrednost.</t>
  </si>
  <si>
    <t>6.</t>
  </si>
  <si>
    <t>Popis del je izdelan v programski opremi Microsoft Excel in s tem berljiv v standardni programski opremi, tudi na primer v Open Office, ki je zastonj. Vse celice so berljive in kljub zaklenitvi jih je možno razširiti. Prav tako je možno posamezne celice kopirati, v kolikor vaša programska oprema ne prikazuje pravilno berljivih znakov.</t>
  </si>
  <si>
    <t>Ponudnik je odgovoren za računsko pravilnost oddane ponudbe.</t>
  </si>
  <si>
    <t>V popisu so navedena komercialna imena materialov, naprav in opreme zgolj zaradi določitve kvalitete. Ponujen material, naprave in oprema  mora biti enake ali boljše kvalitete kot je predpisana s projektom. 
Vsi elementi strojne in elektro opreme, prav tako pa tudi vsi ostali ponujeni elementi, oprema in inštalacije, morajo poleg funkcije in tehničnih karakteristik ustrezati tudi dimenzijsko projektiranim rešitvam. Oprema ne sme presegati projektiranih dimenzij.</t>
  </si>
  <si>
    <t>Izvajalec del je pred oddajo ponudbe dolžan preveriti ustreznost samih popisov del in količin glede na vse projekte, ki so del razpisne dokumentacije. Prav tako je izvajalec dolžan preveriti vse detajle in sheme. Vse izmere je potrebno preveriti po posameznih projektih oz. načrtih. V primeru ugotovljenih neskladnosti je v času priprave ponudbe obvezan o tem obvestiti naročnika.</t>
  </si>
  <si>
    <t>OBVEZNOSTI IZVAJALCA, KI MORAJO BITI ZAJETE V ENOTNIH CENAH</t>
  </si>
  <si>
    <t>Projektant opozarja, da je izbrana oprema sprojektirana z namenom in se je brez privoljenja projektanta, nadzora in uporabnika ne more spreminjati. Izvajalec je dolžan projektantu predati PZI načrt s čitljivo vnesenimi vsemi popravki in dopolnitvami izvedenimi tekom gradnje, za izdelavo PID dokumentacije skladno z GZ.</t>
  </si>
  <si>
    <t>Vsa dela morajo biti izvedena pravilno in po pravilih stroke oz. po določilih veljavnih tehničnih predpisov, normativov ter skladno z obveznimi standardi.</t>
  </si>
  <si>
    <t>Pri izvedbi se je treba držati načrtov in navodil oziroma tolmačenj projektanta. V primeru nejasnosti mora izvajalec del oz. ponudnik že v času izdelave ponudbe iskati ustrezna tolmačenja. V primeru, da izvajalec opazi v načrtu oz. detajlu napako, mora nanjo opozoriti, delo pa izvesti strokovno pravilno.</t>
  </si>
  <si>
    <t>Izvajalec je dolžan pri ponudbi upoštevati vse povezane stroške, ki so potrebni za tehnično pravilno izvedbo del, ki jih ponuja v izvedbo (kot npr. razni pritrdilni material, vezni in tesnilni material, stikovanje, sidra, nosilne profile, podkonstrukcije in podobno).</t>
  </si>
  <si>
    <t>V primeru tiskarskih napak in neskladij v projektu je dolžan na to opozoriti naročnika pred oddajo ponudbe</t>
  </si>
  <si>
    <t>Izvajalec je dolžan pri sestavi ponudbe (in izvajanju del) upoštevati vse grafične in tekstualne dele projekta (PZI).</t>
  </si>
  <si>
    <t>V kolikor želi izvajalec prilagoditi izvedbo svoji tehnologiji, mora izdelati ustrezno projektno dokumentacijo z detajli. Tehnološke risbe in projektno dokumentacijo z detajli mora pregledati in s podpisom potrditi arhitekt in/ali pristojni pooblaščeni projektant pristojne stroke. Izvajanjena objektu se lahko prične, ko projektant potrdi risbe.</t>
  </si>
  <si>
    <t>V ceno vključiti ves material, delo, dobavo, montažo, prenose in prevoze</t>
  </si>
  <si>
    <t>Pred pričetkom del je treba vse opise, mere, količine in obdelave kontrolirati po zadnje veljavnih načrtrih, detajlih in opisih.</t>
  </si>
  <si>
    <t>stroški oteženega izkopa v mokrem terenu, izkop v vodi, prekop potokov itd.</t>
  </si>
  <si>
    <t>j./</t>
  </si>
  <si>
    <t>stroški dela v nagnjenem terenu</t>
  </si>
  <si>
    <t>i./</t>
  </si>
  <si>
    <t>stroški dela v kampadah zaradi oteženih geoloških razmer</t>
  </si>
  <si>
    <t>*</t>
  </si>
  <si>
    <t>stroški odvoda meteorne vode iz gradbene jame in vode, ki se izceja iz bočnih strani izkopa, če je potrebno</t>
  </si>
  <si>
    <t>h./</t>
  </si>
  <si>
    <t>vsi stroški za zagotavljanje varnosti in zdravja pri delu, zlasti stroške za vsa dela, ki izhajajo iz zahtev Varnostnega načrta</t>
  </si>
  <si>
    <t>g./</t>
  </si>
  <si>
    <t>stroške odvoza in zagotovitev odstranjevanja odpadnega gradbenega materiala skladno z zakonodajo na področju ravnanja z odpadki (odvoz na urejene deponije s taksami itd.)</t>
  </si>
  <si>
    <t>f./</t>
  </si>
  <si>
    <t>vse stroške v zvezi s transporti po javnih poteh in cestah: morebitne odškodnine, morebitne sanacije cestišč zaradi poškodb med gradnjo itd.</t>
  </si>
  <si>
    <t>e./</t>
  </si>
  <si>
    <t>vse stroške za postavitev gradbišča, gradbiščnih objektov, ureditev začasnih deponij, tekoče vzdrževanje in odstranitev gradbišča;</t>
  </si>
  <si>
    <t>d./</t>
  </si>
  <si>
    <t>vse stroške v zvezi z začasnim odvozom, deponiranjem in vračanjem izkopanega materiala na mestih, kjer ga ne bo možno deponirati na gradbišču;</t>
  </si>
  <si>
    <t>c./</t>
  </si>
  <si>
    <t>vse stroške za pridobitev začasnih površin za gradnjo  izven delovnega pasu (soglasja, odškodnine, itd.);</t>
  </si>
  <si>
    <t>b./</t>
  </si>
  <si>
    <t>stroške za izdelavo načrta organitacije gradbišča</t>
  </si>
  <si>
    <t>a./</t>
  </si>
  <si>
    <t>Izvajalec mora v enotnih cenah upoštevati naslednje stroške, v kolikor le-ti niso upoštevani v posebnih postavkah:</t>
  </si>
  <si>
    <t>Izvajalec je dolžan izvesti vsa dela kvalitetno, v skladu s predpisi, standardi, projektom, tehničnimi pogoji in v skladu z dobro gradbeno prakso.</t>
  </si>
  <si>
    <t>Izvajalec mora omogočati stalen, prost in vzdrževan dostop za potrebe intervencije oz. vzdrževanja.</t>
  </si>
  <si>
    <t>Pri izdelavi ponudbe za posamezne postavke pregledati kompletno tehnično dokumentacijo z vsemi načrti.</t>
  </si>
  <si>
    <t>Popis tvori celoto skupaj z grafičnim in teksualnim delom načrta, zato ga je potrebno brati skupaj s celotnim načrtom (grafike, tehnična poročila)</t>
  </si>
  <si>
    <t xml:space="preserve">Projektna dokumentacije je bila izdelana skladno z Zakonom o graditvi objektov </t>
  </si>
  <si>
    <t>1</t>
  </si>
  <si>
    <t>SPLOŠNE OPOMBE K POPISU DEL</t>
  </si>
  <si>
    <t>Izvajalec je dolžan izvesti spremembe na željo kupcev stanovanj ob predhodni uskladitvi z naročnikom in arhitekom</t>
  </si>
  <si>
    <t>Ponudnik z oddajo ponudbe potrjuje in izjavlja, da je prebral, v ponudbi zajel in upošteval vsa v nadaljevanju navedena, zahtevana in opisana določila.</t>
  </si>
  <si>
    <t>OPOMBE, DOLOČILA IN OBLIGACIJE</t>
  </si>
  <si>
    <t>Skupaj fasadni betonski prefabrikatiin stopniščna jedra:</t>
  </si>
  <si>
    <t xml:space="preserve">Skupaj m2 = </t>
  </si>
  <si>
    <r>
      <t>m</t>
    </r>
    <r>
      <rPr>
        <vertAlign val="superscript"/>
        <sz val="9"/>
        <rFont val="Roboto Condensed"/>
      </rPr>
      <t>2</t>
    </r>
  </si>
  <si>
    <t>POZ SBP.21</t>
  </si>
  <si>
    <t>v./</t>
  </si>
  <si>
    <t>POZ SBP.20</t>
  </si>
  <si>
    <t>u./</t>
  </si>
  <si>
    <t>POZ SBP.19</t>
  </si>
  <si>
    <t>t./</t>
  </si>
  <si>
    <t>POZ SBP.18</t>
  </si>
  <si>
    <t>s./</t>
  </si>
  <si>
    <t>POZ SBP.17</t>
  </si>
  <si>
    <t>r./</t>
  </si>
  <si>
    <t>POZ SBP.16</t>
  </si>
  <si>
    <t>p./</t>
  </si>
  <si>
    <t>POZ SBP.15</t>
  </si>
  <si>
    <t>o./</t>
  </si>
  <si>
    <t>POZ SBP.14</t>
  </si>
  <si>
    <t>n./</t>
  </si>
  <si>
    <t>POZ SBP.13</t>
  </si>
  <si>
    <t>m./</t>
  </si>
  <si>
    <t>POZ SBP.12</t>
  </si>
  <si>
    <t>l./</t>
  </si>
  <si>
    <t>POZ SBP.11</t>
  </si>
  <si>
    <t>k./</t>
  </si>
  <si>
    <t>POZ SBP.10</t>
  </si>
  <si>
    <t>POZ SBP.09</t>
  </si>
  <si>
    <t>POZ SBP.08</t>
  </si>
  <si>
    <t>POZ SBP.07</t>
  </si>
  <si>
    <t>POZ SBP.06</t>
  </si>
  <si>
    <t>POZ SBP.05</t>
  </si>
  <si>
    <t>POZ SBP.04</t>
  </si>
  <si>
    <t>POZ SBP.03</t>
  </si>
  <si>
    <t>POZ SBP.02</t>
  </si>
  <si>
    <t>POZ SBP.01</t>
  </si>
  <si>
    <t>Dodatki: Za izdelavo tako zahtevne mešanice MAB je potrebno uporabiti naslednje dodatke: • beli mineralni dodatek za zgoščevanje cementne matrice in doseganje stopnje odpornosti PV III; količina belega mineralnega dodatka je odvisna tudi od količine in vrste makro polipropilenska vlaken ter njihove sposobnosti sidranja v cementno matrico;
• hiperplastifikator na bazi polikarboksilatov za doseganje ustrezno nizkega v/c &lt; 0,45 (kot na primer za prefabriakcijo PC 180, HaBe; za transportni beton RC 187, HaBe); • dodatek za zmanjšanje krčenja zaradi sušenja tipa SRA (kot na primer SRA 100, HaBe). • dodatek za hidrofobiranje, ki zmanjša vpojnost betona in oprijem polutantov iz zraka ter s tem neke vrste samo čiščenje betona (kot na primer HWR 80, HaBe). Projektirana armatura v elementih mora biti pocinkana ali zaščitena z epoksi premazom, ki ne zmanjšuje oprijema armature. Tekstura betona in barva odtenka bele barve se bo opredelila na osnovi izdelanih vzorcev v merilu. Površina betona/fasadnega elementa bo brušena, globina brušena/videz bo opredeljen na osnovi izdelanih vzorcev v merilu.</t>
  </si>
  <si>
    <t>Stopniščni prefabrikati - AB prefabrikati v stopniščnem jedru:</t>
  </si>
  <si>
    <t>a.7.3</t>
  </si>
  <si>
    <r>
      <t>m</t>
    </r>
    <r>
      <rPr>
        <vertAlign val="superscript"/>
        <sz val="9"/>
        <rFont val="Roboto Condensed"/>
      </rPr>
      <t>1</t>
    </r>
  </si>
  <si>
    <t>špalete širine do 30 cm; mere mora izvajalec kontrolirati na mestu samem pred izdelavo AB elementov</t>
  </si>
  <si>
    <t>Dodatek za oblogo špalet z AB prefabriciranimi elementi; ostalo enako</t>
  </si>
  <si>
    <t>a.7.2/1</t>
  </si>
  <si>
    <t>F2  BETONSKA FASADA IZ PREFABRICIRANIH BETONSKIH ELEMENTOV (32)* brez izolacije</t>
  </si>
  <si>
    <t>a.7.2</t>
  </si>
  <si>
    <t>špalete širini do 70 cm; mere mora izvajalec kontrolirati na mestu samem pred izdelavo AB elementov</t>
  </si>
  <si>
    <t>a.7.1/1</t>
  </si>
  <si>
    <t>kompletna izvedba v sestavi:</t>
  </si>
  <si>
    <t>F1   BETONSKA FASADA IZ PREFABRICIRANIH BETONSKIH ELEMENTOV</t>
  </si>
  <si>
    <t>a.7.1</t>
  </si>
  <si>
    <t>Opomba: za izvedbo posameznih prefabriciranih elementov - glej sheme arhitekta od lista št: ARH_08.01.01 - ARH:08.01.40</t>
  </si>
  <si>
    <t>Fasadni elementi morajo biti pri proizvajalcu ustrezno negovani. Priporočamo konstantno mokro nego v trajanju najmanj 7 dni zaradi preprečevanja razpok zaradi krčenja, izsuševanja in geometrije elemntov. Po negi se elemente površinsko obdeluje priporočamo grobo obdelavo pri proizvajalcu in fino končno obdelavao na objektu. Struktura in barva RAL na zunanji površini elementov po izbiri projektanta. Elementi med manipulacijo, skladiščenjem in transportom morajo biti primerno zaščiteni tako, da ne prihaja do zamazanja elemntov ali poškodb - okruškov na elementih. Elementi morajo biti skladiščeni tako, da je omogočeno enakomerno kroženje zraka okoli elementov, preprečena mora biti kakršna koli kondenzacija na površini. Priporočamo, da so distančniki med elementi iz primernega materiala in da se pozicija distančnikov spreminja zaradi preprečevanja madežev pod distančniki, ki so posledica različne vlage na površini elemena! Opozarjamo na uporabo čistih transportnih trakov pri premikanju in čistih rokavic pri delavcih, ki manipulirajo z elementi.</t>
  </si>
  <si>
    <t>Projektirana armatura v elementih mora biti pocinkana ali zaščitena z epoksi premazom, ki ne zmanjšuje oprijema armature. Tekstura betona in barva odtenka bele barve se bo opredelila na osnovi izdelanih vzorcev v merilu. Površina betona/fasadnega elementa bo brušena, globina brušena/videz bo opredeljen na osnovi izdelanih vzorcev v merilu.</t>
  </si>
  <si>
    <t xml:space="preserve">Za izdelavo tako zahtevne mešanice MAB je potrebno uporabiti naslednje dodatke: 
• beli mineralni dodatek za zgoščevanje cementne matrice in doseganje stopnje odpornosti PV III; količina belega mineralnega dodatka je odvisna tudi od količine in vrste makro polipropilenska  vlaken ter njihove sposobnosti sidranja v cementno matrico;
• hiperplastifikator na bazi polikarboksilatov za doseganje ustrezno nizkega v/c &lt; 0,45 (kot na primer za prefabriakcijo PC 180, HaBe; za transportni beton RC 187, HaBe);
• dodatek za zmanjšanje krčenja zaradi sušenja tipa SRA (kot na primer SRA 100, HaBe). 
• dodatek za hidrofobiranje, ki zmanjša vpojnost betona in oprijem polutantov iz zraka ter s tem neke vrste samo čiščenje betona (kot na primer HWR 80, HaBe). 
</t>
  </si>
  <si>
    <t>ZA PRITRJEVANJE FASADNIH ELEMENTOV NA PODLAGO SE UPOŠTEVA STATIČNI ELABORAT. Jeklo kvalitete S355 J2, protikorozijska zaščita s premazom za kategorijo korozivnosti C3. Izvajalec mora za potrebe dokazila o zanesljivosti izdelati statični izračun AB elementov in pritrdil ali celoten element certificirati.</t>
  </si>
  <si>
    <t>Za izdelavo MAB je potrebno uporabiti makro polipropilenska vlakna. Tip in količina vlaken mora biti takšna, da je pri predhodnih preskusih MAB po metodi cepitve z zagozdo (WST)  dosežena fct ≥ 3,5 MPa in f0,2 ≥ 0,75 fct (f0,2 je povprečna ekvivalentna cepilna natezna trdnost pri širini razpoke 0,2 mm, ugotovljena s preskusom WST in fct – povprečna največja cepilna natezna trdnost, ugotovljena s preskusom WST).</t>
  </si>
  <si>
    <t>Vsi prefabricirabni elementi izdelani po shemah arhitekta.</t>
  </si>
  <si>
    <t>Vsa dela morajo biti izvršena tako, da je zagotovljena funkcionalnost, stabilnost, varnost, natančnost in življenjska doba posameznih elementov.</t>
  </si>
  <si>
    <r>
      <t xml:space="preserve"> </t>
    </r>
    <r>
      <rPr>
        <sz val="9"/>
        <rFont val="Roboto Condensed"/>
      </rPr>
      <t>V primeru da posamezne postavke v popisu ne zajemajo celotnega opisa potrebnega za funkcionalno dokončanje dela, mora ponudnik izvedbo le tega vključiti v ceno na enoto!</t>
    </r>
  </si>
  <si>
    <t>z./ v enotni ceni morajo biti tudi zajeti stroški zaščite dostopnih koridorjev v notranjosti objekta, do prostorov, kjer se izvajajo dela.</t>
  </si>
  <si>
    <t>v./ v enotnih cenah morajo biti vključeni stroški na stalni deponiji. Izvajalec je dolžan predati vse evidenčne liste o oddaji odpadnega materiala v stalno deponijo</t>
  </si>
  <si>
    <t>u./ vsi ukrepi za zaščito delavcev na gradbišču, skladno z veljavnimi predpisi s področja varnosti in zdravja pri delu.</t>
  </si>
  <si>
    <t>t./ plačilo komunalnega prispevka za stalno deponijo odpadnega materiala.</t>
  </si>
  <si>
    <t>š. / čiščenje prostorov, nakladanje in odvoz odpadnega materiala na stalno deponijo.</t>
  </si>
  <si>
    <t>s./ popravilo morebitne povzročene škode ostalim izvajalcem na gradbišču</t>
  </si>
  <si>
    <t>r./ vse potrebne ukrepe za doseganje zahtevane kakovosti in rokov iz potrjenega terminskega plana izvajalca.</t>
  </si>
  <si>
    <t>p./ terminsko usklajevanje del z ostalimi izvajalci na objektu.</t>
  </si>
  <si>
    <t>o./ sa potrebna dokazovanja kakovosti materiala, pravilnega načina izvedbe in izvedenih del (certifikati uporabljenih materialov, meritve tlačne trdnosti, poročila, itd.).</t>
  </si>
  <si>
    <t>n./ vso potrebno zunanje (tehnolog, laboratorij) in notranje kontrole kakovosti.</t>
  </si>
  <si>
    <t>m./ vso potrebno delo do končnega izdelka.</t>
  </si>
  <si>
    <t>l./ usklajevanje z osnovnim načrtom in posvetovanje s projektantom</t>
  </si>
  <si>
    <t>k./ uporabo vse potrebne mehanizacije ali drugih delovnih sredstev z vsemi stroški povezanimi s tem.</t>
  </si>
  <si>
    <t>j./ vsa potrebna pomožna sredstva za montažo in demontažo na objektu.</t>
  </si>
  <si>
    <t>i./ ustrezno začasno skladiščenje na delovišču.</t>
  </si>
  <si>
    <t>h./ vse potrebne transporte in prenose.</t>
  </si>
  <si>
    <t>g./ ves potrebni material: glavni, pomožni, pritrdilni in vezni material</t>
  </si>
  <si>
    <t>f./ po potrebi izdelava vzorca in vgradnja le-tega na objektu.</t>
  </si>
  <si>
    <t>e./ prenos in obeleževanje višinskih točk na objektu.</t>
  </si>
  <si>
    <t>d./ snemanje potrebnih izmer na gradbišču in po načrtih.</t>
  </si>
  <si>
    <t>c./ pregled in čiščenje podloge, nanos izravnalne mase, kjer je to potrebno.</t>
  </si>
  <si>
    <t>b./ vsa potrebna pripravljalna in pospravljalna dela</t>
  </si>
  <si>
    <t>a./ vsa potrebna dokumentacija za začetek del.</t>
  </si>
  <si>
    <t>Enotne cene morajo vsebovati:</t>
  </si>
  <si>
    <t>j.</t>
  </si>
  <si>
    <t>odstranjevanje preostalega materiala, odnos in odvoz iz gradbišča, končno čiščenje in zavarovanje tlakov do predaje in podobno.</t>
  </si>
  <si>
    <t>h.</t>
  </si>
  <si>
    <t>popravila zidov oz. oblog sten poškodovanih ob polaganju tlakov</t>
  </si>
  <si>
    <t>g.</t>
  </si>
  <si>
    <t>prevoz materiala in orodja na objekt z vsem potrebnim nakladanjem, ekspeditom, razkladanjem in notranjim transportom do mesta vgrajevanja ter polaganje po opisu posamezne postavke.</t>
  </si>
  <si>
    <t>f.</t>
  </si>
  <si>
    <t>dobava osnovnega in pomožnega materiala</t>
  </si>
  <si>
    <t>e.</t>
  </si>
  <si>
    <t>vsa dela na objektu vključno z vsemi dajatvami</t>
  </si>
  <si>
    <t>d.</t>
  </si>
  <si>
    <t>nanos izravnalne mase, kjer je to zahtevano</t>
  </si>
  <si>
    <t>c.</t>
  </si>
  <si>
    <t>pregled in čiščenje podloge</t>
  </si>
  <si>
    <t>b.</t>
  </si>
  <si>
    <t>snemanje vseh potrebnih izmer na objektu pred pričetkom izvajanja del.</t>
  </si>
  <si>
    <t>a.</t>
  </si>
  <si>
    <t>Storitve kooperanta obsegajo: (če ni z medsebojno pogodbo drugače določeno):</t>
  </si>
  <si>
    <t>Vsa  dela morajo biti izvršena po določiloh veljavnih normativov in v soglasju s tehničnimi predpisi za polaganje posameznih vrst tlakov.</t>
  </si>
  <si>
    <t>BETONSKI PREFABRIKATI - FASADNA OBLOGA</t>
  </si>
  <si>
    <t>A.7./</t>
  </si>
  <si>
    <t>Skupaj fasaderska dela:</t>
  </si>
  <si>
    <t>a./ fasadna obloga: sistemska topl.- izolacijska fasadna obloga,  obloga skladno z EAD kot npr. Baumit StarMineral ali enakovredno, z zelo vodoodbojnim in visoko paroprepustnim  zaključnim slojem kot npr. Baumit SilikonTop.  Sestava slojev sistema (od zunaj navznoter):
b./ zaključni tankoslojni omet  d = 0.3 cm npr.: Baumit SilikonTop ali enakovredno,  na ustrezno pripravljen armirni sloj,  barvo, zrnavost in posebne efekte določi  arhitekt, kot npr. 0393 po barvni karti Baumit Life
c./ osnovni in armirni sloj  d =  0.4 cm (0.7 cm) srednjeslojni nanos, npr.: Baumit StarContact  Light White armiran s stekl. mrežico Baumit StarTex po sistemski rešitvi proizvajalca ali enakovr.
d./ fasadna pritrdila sistemska pritrdilna sidra  npr.: Baumit SchlagDubel SD X8 220 ali enakovr.
e./ toplotno-izolacijski sloj: d = 18.0 cm;  mineralna kamena volna SIST EN 13162, [λD = max. 0.034 W/(m.K), gostota min. 80 kg/mł], Kot npr.: FKD-S Thermal ali enakovr. toplotna izolacija debeline 18 cm, 
f./ fasadno lepilo d = 0.3 cm (0.5 cm)  fasadno lepilo za plošče iz EPS in kamene volne npr.: Baumit StarContact Light White ali enakovredno</t>
  </si>
  <si>
    <t>a.6.3</t>
  </si>
  <si>
    <t>a.6.2</t>
  </si>
  <si>
    <t>F3 Kontaktna fasada v 1.nad in 2.nad U= 0.22 W/m˛K</t>
  </si>
  <si>
    <t>a.6.1</t>
  </si>
  <si>
    <t>FASADERSKA DELA</t>
  </si>
  <si>
    <t>A.6./</t>
  </si>
  <si>
    <t>Skupaj cementni estrihi:</t>
  </si>
  <si>
    <t xml:space="preserve">a./podlaga: mikroarmiran beton C 20/25  d = 6.5 cm, fino zaglajen mikroarmatura: PES vlakna tipa STRUX 40/90, z minim.vsebnostjo 2.3 kg/m3
b./ ločilni sloj in zvočna izolacija: PE ekspandirana folija  d = 0.5 cm npr.: GEFICELL TDZ 6-1 mm ali enakovredno
</t>
  </si>
  <si>
    <t>a.5.30</t>
  </si>
  <si>
    <t xml:space="preserve">a./ mikroarmirani beton C25/30, zaglajen d =  6.5 cm, mikroarmatura: PES vlakna tipa STRUX 40/90, z minim.vsebnostjo 2.3 kg/m3
b./ ločilni sloj in zvočna izolacija: PE ekspandirana folija 5 mm, d = 0.5 cm
GEFICELL T-DZ 6-1 cm
c./ ekspandirani polistiren (EPS), d =  12.0 cm, [λD = max.0.034 W/(m.K),σ10%def.= 150 kPa], npr.: FRAGMAT EPS 150 ali enakovredno
</t>
  </si>
  <si>
    <t>N11  Tehnični prostori – strojnica v 2N.</t>
  </si>
  <si>
    <t>a.5.29</t>
  </si>
  <si>
    <t xml:space="preserve">d./ mikroarmirani beton C25/30, zaglajen d =  8.0 cm, mikroarmatura: PES vlakna tipa STRUX 40/90, z minim.vsebnostjo 2.3 kg/m3
e./ ločilni sloj in zvočna izolacija: PE ekspandirana folija 5 mm, d =  0.5 cm
  GEFICELL T-DZ 6-1 cm
f./ ekspandirani polistiren (EPS), d =  4.0 cm, [λD = max.0.034 W/(m.K),σ10%def.= 150 kPa], npr.: FRAGMAT EPS 150 ali enakovredno
</t>
  </si>
  <si>
    <t>N10   Sanitarije v 1.nad - dvorana</t>
  </si>
  <si>
    <t>a.5.28</t>
  </si>
  <si>
    <t xml:space="preserve">a./ mikroarmirani beton C25/30, zaglajen ...... 7.0 cm, mikroarmatura: PES vlakna tipa STRUX 40/90, z minim.vsebnostjo 2.3 kg/m3
b./ ločilni sloj in zvočna izolacija: PE ekspandirana folija 5 mm,d =  0.5 cm
GEFICELL T-DZ 6-1 cm
c./ ekspandirani polistiren (EPS), d =  6.0 cm, [λD = max.0.034 W/(m.K),σ10%def.= 150 kPa], npr.: FRAGMAT EPS 150 ali enakovredn
</t>
  </si>
  <si>
    <t>N9  Hodnik v 1.nad - dvorana</t>
  </si>
  <si>
    <t>a.5.27</t>
  </si>
  <si>
    <t xml:space="preserve">c./ mikroarmirani beton C25/30, zaglajen d =  6.8 cm, mikroarmatura: PES vlakna tipa STRUX 40/90, z minim.vsebnostjo 2.3 kg/m3
d./ ločilni sloj in zvočna izolacija: PE ekspandirana folija 5 mm, d =  0.5 cm
GEFICELL T-DZ 6-1 cm
</t>
  </si>
  <si>
    <t>N8   Tribune knjižnice -stopnice</t>
  </si>
  <si>
    <t>a.5.26</t>
  </si>
  <si>
    <t xml:space="preserve">b./ mikroarmirani beton C25/30, zaglajen ...... 7.5 cm, mikroarmatura: PES vlakna tipa STRUX 40/90, z minim.vsebnostjo 2.3 kg/m3
c./ ločilni sloj in zvočna izolacija: PE ekspandirana folija 5 mm,  d = 0.5 cm GEFICELL T-DZ 6-1 cm
d./ ekspandirani polistiren (EPS),  d = 6.0 cm [λD = max.0.034 W/(m.K),σ10%def.= 150 kPa], npr.: FRAGMAT EPS 150 ali enakovredno
</t>
  </si>
  <si>
    <t>N7  Tehnični prostori – elektro, strojnica</t>
  </si>
  <si>
    <t>a.5.25</t>
  </si>
  <si>
    <t xml:space="preserve">a./ mikroarmirani beton C25/30, zaglajen d =  6.8 cm, mikroarmatura: PES vlakna tipa STRUX 40/90, z minim.vsebnostjo 2.3 kg/m3
b./ ločilni sloj in zvočna izolacija: PE ekspandirana folija 5 mm, d =  0.5 cm
GEFICELL T-DZ 6-1 cm
c./ekspandirani polistiren (EPS), d =  3.0 cm [λD = max.0.034 W/(m.K),σ10%def.= 150 kPa], npr.: FRAGMAT EPS 150 ali enakovredno
</t>
  </si>
  <si>
    <t>N6   Tehnična kabina glavne dvorane</t>
  </si>
  <si>
    <t>a.5.24</t>
  </si>
  <si>
    <t xml:space="preserve">a./ mikroarmirani beton C25/30, zaglajen d =  6.0 cm, mikroarmatura: PES vlakna tipa STRUX 40/90, z minim.vsebnostjo 2.3 kg/m3
b./ ločilni sloj in zvočna izolacija:  PE ekspandirana folija 5 mm, d =  0.5 cm
GEFICELL T-DZ 6-1 cm
c./ ekspandirani polistiren (EPS), d =  10.0 cm,  [λD = max.0.034 W/(m.K),σ10%def.= 150 kPa], npr.: FRAGMAT EPS 150 ali enakovredno
</t>
  </si>
  <si>
    <t xml:space="preserve">N5   Tuš v garderobah v 2.nad, 1cm prag proti  sanitarijam 
</t>
  </si>
  <si>
    <t>a.5.23</t>
  </si>
  <si>
    <t xml:space="preserve">a./ mikroarmirani beton C25/30, zaglajen d =  5.0 cm, mikroarmatura: PES vlakna tipa STRUX 40/90, z minim.vsebnostjo 2.3 kg/m3
b./ ločilni sloj in zvočna izolacija: PE ekspandirana folija 5 mm,d =  0.5 cm
GEFICELL T-DZ 6-1 cm
c./ ekspandirani polistiren (EPS),d =  12.0 cm, [λD = max.0.034 W/(m.K),σ10%def.= 150 kPa], npr.: FRAGMAT EPS 150 ali enakovredno
</t>
  </si>
  <si>
    <t xml:space="preserve">N4   Sanitarije/umivalnice v garderobah v 2.nad, 1cm prag proti garderobi
</t>
  </si>
  <si>
    <t>a.5.22</t>
  </si>
  <si>
    <t xml:space="preserve">a./ mikroarmirani beton C25/30, zaglajen d =  6.0 cm, mikroarmatura: PES vlakna tipa STRUX 40/90, z minim.vsebnostjo 2.3 kg/m3
b./ ločilni sloj in zvočna izolacija: PE ekspandirana folija 5 mm, d =  0.5 cm
GEFICELL T-DZ 6-1 cm
c./ ekspandirani polistiren (EPS), d =  12.0 cm,  [λD = max.0.034 W/(m.K),σ10%def.= 150 kPa], npr.: FRAGMAT EPS 150 ali enakovredno
</t>
  </si>
  <si>
    <t>N3  Hodnik ob oseh L in K, stranski prostori, garderobe v 2.nad</t>
  </si>
  <si>
    <t>a.5.21</t>
  </si>
  <si>
    <t xml:space="preserve">a./ mikroarmirani beton C25/30, zaglajen  d = 7.0 cm mikroarmatura: PES vlakna tipa STRUX 40/90, z minim.vsebnostjo 2.3 kg/m3
b./ ločilni sloj in zvočna izolacija: PE ekspandirana folijad = 5 mm ; kot npr GEFICELL T-DZ 6-1 cm ali enakov redno
c./ toplotna izolacija I: ekstrudirani polistiren (XPS)  d = 5.0 cm  [λD = max.0.033 W/(m.K),σ10%def.= 300 kPa]
d./toplotna izolacija II: Lahki beton (stirobeton) nazivne gostote 200kg/m3, k 
EPS granulati za lahke betone in izol. polnila EPS granulat kot npr. POLITERM BLU ali enakovredno nazivne gostote 200kg/m3, vgradnja v celotni ravnini instalacij
Vsi prezračevalni kanali morajo biti odeni v betonskih kinetah. Vse kinete so zajete v popisih strojnih instalacijah.   d = 29.0 cm    </t>
  </si>
  <si>
    <t xml:space="preserve">N2  Sanitarije, čajne kuhinje, pomožni prostori  ob oseh F in 6 
</t>
  </si>
  <si>
    <t>a.5.20</t>
  </si>
  <si>
    <t xml:space="preserve">a./ mikroarmirani beton C25/30, zaglajen d =  8.0 cm, mikroarmatura: PES vlakna tipa STRUX 40/90, z minim.vsebnostjo 2.3 kg/m3
b./  ločilni sloj: PE folija 0.2 mm
</t>
  </si>
  <si>
    <t>P19   Uvoz v garažo – tla nad neogr.prostoru</t>
  </si>
  <si>
    <t>a.5.19</t>
  </si>
  <si>
    <t xml:space="preserve">a./ mikroarmirani beton C25/30, zaglajen d =  9.5 cm, mikroarmatura: PES vlakna tipa STRUX 40/90, z minim.vsebnostjo 2.3 kg/m3
b./ ločilni sloj in zvočna izolacija: PE ekspandirana folija 5 mm, d =  0.5 cm GEFICELL T-DZ  6-1 cm
</t>
  </si>
  <si>
    <t>P17   Prostor trafo postaje</t>
  </si>
  <si>
    <t>a.5.18</t>
  </si>
  <si>
    <t xml:space="preserve">a./ podlaga: mikroarmiran beton C 25/30 d =  6.4 cm, enak opis kot pri P12
b./ločilni sloj: PE folija 0.2 mm
</t>
  </si>
  <si>
    <t xml:space="preserve">P16   Atrij v osi G, površina nad kletjo; v območju I-J/1-3 – nad neogrev. kletjo
</t>
  </si>
  <si>
    <t>a.5.17</t>
  </si>
  <si>
    <t xml:space="preserve">a./ mikroarmiran beton C 20/25, brušen,d =  9.0 cm, penetriran s CRETE DEFENDER CP ali enkaovr. brušen, dilatiran–po načrtu v PZI in detajlu
b./ ločilni sloj in zvočna izol.(udarni zvok): PE ekspandirana folija 2 x 5 mm, d =  1.0 cm  npr.: GEFICELL TDZ 1-6 mm ali enakovredno
</t>
  </si>
  <si>
    <t xml:space="preserve">P14   Priročno skladišče, požarni hodnik-izhod (K-J/5-6) - območje osi N-O/3-5 
</t>
  </si>
  <si>
    <t>a.5.16</t>
  </si>
  <si>
    <t xml:space="preserve">a./ podlaga: mikroarmiran beton C 20/25 d =  8.5 cm,  fino zaglajen
mikroarmatura: PES vlakna tipa STRUX 40/90, z minim.vsebnostjo 2.3 kg/m3
b./ ločilni sloj in zvočna izolacija: PE ekspandirana folija d =  0.5 cm, npr.: GEFICELL TDZ 6-1 mm ali enakovredno
c./ toplotna izolacija / polnilo : ekspandirani polistiren, d =  16.0 cm  [λD = max.0.034 W/(m.K),σ10%def.= 200 kPa], npr.: FRAGMAT EPS 200 ali enakovredno, dvoslojno: sp. sloj 10 cm, zg.sloj 6 cm
</t>
  </si>
  <si>
    <t>P12   Večnamenska dvorana – prostor pod tribunami</t>
  </si>
  <si>
    <t>a.5.15</t>
  </si>
  <si>
    <t xml:space="preserve">a./ podlaga: mikroarmiran beton C 20/25 d =  7.0 cm, fino zaglajen
mikroarmatura: PES vlakna tipa STRUX 40/90, z minim.vsebnostjo 2.3 kg/m3
b./ ločilni sloj in zvočna izolacija: PE ekspandirana folija d =  0.5 cm, npr.: GEFICELL TDZ 6-1 mm ali enakovredno
c./ toplotna izolacija / polnilo : ekspandirani polistiren, d =  16.0 cm ,  [λD = max.0.034 W/(m.K),σ10%def.= 200 kPa], npr.: FRAGMAT EPS 200 ali enakovredno, dvoslojno: sp. sloj 10 cm, zg.sloj 6 cm
</t>
  </si>
  <si>
    <t xml:space="preserve">P10   Večnamenska dvorana - parter </t>
  </si>
  <si>
    <t>a.5.14</t>
  </si>
  <si>
    <t xml:space="preserve">a./ mikroarmiran beton C 25/30,  d = 7.0 cm; brušen,dilatiran skupaj s teraco tlakom po detajlu v PZI, mikroarmatura: PES vlakna tipa STRUX 40/90, z min.vsebnostjo 2.3 kg/m3
b./ ločilni sloj: PE folija 0.2 cm
c./ toplotna izolacija I: ekstrudirani polistiren (XPS)  d = 5.0 cm  [λD = max.0.033 W/(m.K),σ10%def.= 300 kPa]
d./ toplotna izolacija II: Lahki beton (stirobeton) nazivne gostote 200kg/m3, k 
EPS granulati za lahke betone in izol. polnila EPS granulat kot npr. POLITERM BLU ali enakovredno nazivne gostote 200kg/m3, vgradnja v celotni ravnini instalacij
Vsi prezračevalni kanali morajo biti vodeni v betonskih kinetah. Vse kinete so zajete v popisih strojnih instalacijah.   d = 29.0 cm   </t>
  </si>
  <si>
    <t>a.5.13</t>
  </si>
  <si>
    <t xml:space="preserve">mikroarmirani beton C25/30, zaglajen d =  9.0 cm
  enak opis kot pri P3
- ločilni sloj: PE folija 0.2 mm
</t>
  </si>
  <si>
    <t>a.5.12</t>
  </si>
  <si>
    <t xml:space="preserve">a./ mikroarmirani beton C25/30, zaglajen d =  5.0 cm;
b./ ločilni sloj: PE folija 0.2 mm;  
enak opis kot pri P3
</t>
  </si>
  <si>
    <t>a.5.11</t>
  </si>
  <si>
    <t xml:space="preserve">mikroarmirani beton C25/30, zaglajen d =  8.0 cm, mikroarmatura: PES vlakna tipa STRUX 40/90, z minim.vsebnostjo 2.3 kg/m3
- ločilni sloj: PE folija 0.2 mm
</t>
  </si>
  <si>
    <t xml:space="preserve">P4   Vhodni dostop (foyer-dvorana) ;  zunanja površina med osema I–K 
</t>
  </si>
  <si>
    <t>a.5.10</t>
  </si>
  <si>
    <t xml:space="preserve">Tlak podlaga: mikroarmiran beton C 20/25 d =  8.5 cm fino zaglajen
mikroarmatura: PES vlakna tipa STRUX 40/90, z minim.vsebnostjo 2.3 kg/m3
- ločilni sloj in zvočna izolacija: PE ekspandirana folija d =  0.5 cm, npr.: GEFICELL TDZ 6-1 mm ali enakovredno
- toplotna izolacija / polnilo : ekspandirani polistiren, d =  12.0 cm  - :  prag proti prireditv.prostoru  -1.0 cm, [λD = max.0.034 W/(m.K),σ10%def.= 200 kPa], npr.: FRAGMAT EPS 200 ali enakovredno, dvoslojno: zg.sloj: 8 cm, sp.sloj: 4 cm
</t>
  </si>
  <si>
    <t>P3   Sanitarni sklop – foyer</t>
  </si>
  <si>
    <t>a.5.9</t>
  </si>
  <si>
    <t xml:space="preserve">a./ mikroarmiran beton C 20/25, zaglajen  d =  10.5 cm mikroarmatura: PES vlakna tipa STRUX 40/90, z minim.vsebnostjo 2.3 kg/m3
b./ ločilni sloj: PE folija 0.2 cm
c./ ločilni sloj in zvočna izolacija: PE ekspandirana folija d =  0.5 cm, npr.: GEFICELL TDZ 6-1 mm ali enakovredno
d./ toplotna izolacija / polnilo : ekspandirani polistiren, d =  12.0 cm  [λD = max.0.034 W/(m.K),σ10%def.= 200 kPa], npr.: FRAGMAT EPS 200 ali enakovredno, dvoslojno: zg.sloj: 4 cm, sp.sloj: 5 cm
</t>
  </si>
  <si>
    <t>P2   Vetrolov – avla (foyer)</t>
  </si>
  <si>
    <t>a.5.8</t>
  </si>
  <si>
    <t xml:space="preserve">a./ mikroarmiran beton C 20/25 d =  9.5 cm, fino zaglajen mikroarmatura: PES vlakna tipa STRUX 40/90, z minim.vsebnostjo 2.3 kg/m3
b./ ločilni sloj in zvočna izolacija: PE ekspandirana folija d =  0.5 cm, npr.: GEFICELL TDZ 6-1 mm ali enakovredno
c./ toplotna izolacija / polnilo : ekspandirani polistiren, d =  12.0 cm, [λD = max.0.034 W/(m.K),σ10%def.= 200 kPa], npr.: FRAGMAT EPS 200 ali enakovredno, dvoslojno: zg.sloj: 8 cm, sp.sloj: 4 cm
</t>
  </si>
  <si>
    <t>a.5.7</t>
  </si>
  <si>
    <t xml:space="preserve">a./ mikroarmiran beton C 20/25 d =  10.0 cm fino zaglajen, mikroarmatura: PES vlakna tipa STRUX 40/90, z minim.vsebnostjo 2.3 kg/m3
b./ ločilni sloj: PE folija 0.2 cm
c./ toplotna izolacija I: ekstrudirani polistiren (XPS) d =  5.0 cm  [λD = max.0.033 W/(m.K),σ10%def.= 300 kPa],
</t>
  </si>
  <si>
    <t>K10  elektro prostor.... Ogrevano</t>
  </si>
  <si>
    <t>a.5.6</t>
  </si>
  <si>
    <t xml:space="preserve">a./ mikroarmiran beton C 20/25 d =  8.3 cm fino zaglajen mikroarmatura: PES vlakna tipa STRUX 40/90, z minim.vsebnostjo 2.3 kg/m3
b./ ločilni sloj: PE folija 0.2 cm
c./ toplotna izolacija I: ekstrudirani polistiren (XPS) d =  5.0 cm  [λD = max.0.033 W/(m.K),σ10%def.= 300 kPa],
</t>
  </si>
  <si>
    <t>K8  čistila, garderobe za lokal .... Ogrevano</t>
  </si>
  <si>
    <t>a.5.5</t>
  </si>
  <si>
    <t xml:space="preserve">a./  mikroarmiran beton C 20/25  d = 10.0 cm fino zaglajen mikroarmatura: PES vlakna tipa STRUX 40/90, z minim.vsebnostjo 2.3 kg/m3
b./ ločilni sloj: PE folija 0.2 cm
c./ toplotna izolacija I: ekstrudirani polistiren (XPS) d =  5.0 cm  [λD = max.0.033 W/(m.K),σ10%def.= 300 kPa],
</t>
  </si>
  <si>
    <t>a.5.4</t>
  </si>
  <si>
    <t xml:space="preserve">a./ mikroarmiran beton C 20/25 v naklonu 3% ... od min. d = 5,00cm  do  d = max. 8.0 cm, fino zaglajen, hidrofobiran mikroarmatura: PES vlakna tipa STRUX 40/90, z minim.vsebnostjo 2.3 kg/m3; naklon je izveden proti odtočniku, ki  je priključen na kanalizacijo Φ 75 mm(PVC).  Kanalizacija je vgrajena v temeljni pl. in se izteka v prečrpavališče.
b./  ločilni sloj: PE folija 0.2 cm
c. hidroizolacija: polimer-bitumenska, enoslojna (aPP) d = 0.5 cm
</t>
  </si>
  <si>
    <t>K5  Jaški na obodu garaže (ob zunanji steni)</t>
  </si>
  <si>
    <t>a.5.3</t>
  </si>
  <si>
    <t>a.5.2</t>
  </si>
  <si>
    <t xml:space="preserve">a./ podlaga :  mikroarmiran beton C 25/30, d = 7.0 cm, brušen,dilatiran skupaj s teraco tlakom po detajlu v PZI mikroarmatura: PES vlakna tipa STRUX 40/90, z minim.vsebnostjo 2.3 kg/m3
b../ ločilni sloj: PE folija 0.2 cm
c./ toplotna izolacija I: ekstrudirani polistiren (XPS) d = 5.0 cm ,[λD = max.0.033 W/(m.K),σ10%def.= 300 kPa],
</t>
  </si>
  <si>
    <t>a.5.1</t>
  </si>
  <si>
    <t>Opomba: splošni opis za izdelavo cementih estrihov  - zajeti v enotni ceni izdelave estrihov: kompletna izdelava mikroarmiranih cementnih estrihov C20/25, armirani z mikroarmatura PP- ali enakovredna vlakna, vsebnost 0.95 kg/m2, npr.: FIBRILs F 120 ali enakovredno. Estrihi so po obodu dilatirani s stiropor trakom debeline min. 1,00 cm. Površina mora biti ravna po DIN 18202 za javne  zgradbe.</t>
  </si>
  <si>
    <t>Cementninarska dela morajo biti izvršena po določiloh veljavnih normativov in v soglasju s tehničnimi predpisi za polaganje posameznih vrst tlakov.</t>
  </si>
  <si>
    <t>CEMENTNI ESTRIHI</t>
  </si>
  <si>
    <t>A.5./</t>
  </si>
  <si>
    <t>Skupaj zidarska dela:</t>
  </si>
  <si>
    <t>dim: 160 x 300 mm ( š x h )</t>
  </si>
  <si>
    <t>dim: 550 x 300 mm ( š x h )</t>
  </si>
  <si>
    <t>dim: 700 x 300 mm ( š x h )</t>
  </si>
  <si>
    <t>Dobava in vgrajevanje AB prefabrikatov  - U oblike ( narobe obrnjeni ) za zaščito pocinkanih kanalov v tlaku. Dela in točne dimenzije predhodno uskladiti z izvajalcem strojnih instalacija. Kanali v tlaku P9; N2 - točno lokacijo posameznih kanalov v tlaku  - glej ustrezni načrt strojnih instalacij; dela uskladiti z izvajalcem strojnih instalacij.</t>
  </si>
  <si>
    <t xml:space="preserve">AB elementi za zaščito pocinkaanih talnih kanolov v tlaku: </t>
  </si>
  <si>
    <t>a.4.24</t>
  </si>
  <si>
    <t>a.4.23/1</t>
  </si>
  <si>
    <t>polimer-bitum.varilni trak na bazi APAO  polno navarjen, npr.: Galaxy FC 180 5 ali enakovredno; preklopi min, 10 cm</t>
  </si>
  <si>
    <t>Hladni bitumenski premaz AB poivršin z IBITOLOM s povprečno porabo 0,30 kg / m2</t>
  </si>
  <si>
    <t>a.4.23</t>
  </si>
  <si>
    <t>kom</t>
  </si>
  <si>
    <t>a.4.22</t>
  </si>
  <si>
    <t>dobava in vgradnja reperje</t>
  </si>
  <si>
    <t>a.4.21</t>
  </si>
  <si>
    <t>a.4.20</t>
  </si>
  <si>
    <t>ur</t>
  </si>
  <si>
    <t>PK ur</t>
  </si>
  <si>
    <t>KV ur</t>
  </si>
  <si>
    <t>a.4.19</t>
  </si>
  <si>
    <t>a.4.18</t>
  </si>
  <si>
    <t>Dobava in vgrajevanje pokrovov jaškov v kleti - povpozni pokrovi - tipski LTŽ pokrovi za jaške dim: 60 x 60 cm - kompletno z vsemi pomožnimi deli</t>
  </si>
  <si>
    <t>a.4.17</t>
  </si>
  <si>
    <t>a.4.16</t>
  </si>
  <si>
    <t>poševne stopniščne rame; h = 3,00 - 4,50 m</t>
  </si>
  <si>
    <t>Obdelava betonskih površin - AB stropovi; h = do 3,00 - 4,50  m</t>
  </si>
  <si>
    <t>Obdelava betonskih površin - AB stene: h = do 3,00  - 4,50 m</t>
  </si>
  <si>
    <t>a.4.15</t>
  </si>
  <si>
    <t>Opomba: v ceni izdelave mora izvajalec zajeti vse pom ožne odre za delo na višini. Višina obdelave h = do 5,00 m</t>
  </si>
  <si>
    <t xml:space="preserve">d./ fasadna pritrdila sistemska pritrdilna sidra    npr.: Baumit SchlagDubel SD X8 220 ali enakovr.
e./  toplotno-izolacijski sloj: d = 12.0 cm
f./  mineralna kamena volna SIST EN 13162, [λD = max. 0.034 W/(m.K), gostota min. 80 kg/mł], Kot npr.: FKD-S Thermal ali enakovr. toplotna izolacija debeline 18 cm, 
g./ fasadno lepilo   d =  0.3 cm (0.5 cm)  fasadno lepilo za plošče iz EPS in kamene volne npr.: Baumit StarContact Light White ali enakovredno
h./  hidroizolacija:  polimer-bitumenska, enoslojna (aPP)  d =  0.5 cm
</t>
  </si>
  <si>
    <t xml:space="preserve">a./ fasadna obloga: sistemska topl.- izolacijska fasadna obloga,  obloga skladno z EAD kot npr. Baumit StarMineral ali enakovredno, z zelo vodoodbojnim in visoko paroprepustnim  zaključnim slojem kot npr. Baumit SilikonTop.  Sestava slojev sistema (od zunaj navznoter):
b./ zaključni tankoslojni omet   d = 0.3 cm npr.: Baumit SilikonTop ali enakovredno,  na ustrezno pripravljen armirni sloj,  barvo, zrnavost i posebne efekte določi  arhitekt, kot npr. 0393 po barvni karti Baumit Life
c./ osnovni in armirni sloj  d = 0.4 cm (0.7 cm) srednjeslojni nanos, npr.: Baumit StarContact  Light White armiran s stekl. mrežico Baumit StarTex p
o sistemski rešitvi proizvajalca ali enakovr.
</t>
  </si>
  <si>
    <t>POZ Z4  : Kletna stena jaška - garaža proti ogrev.prostorom</t>
  </si>
  <si>
    <t>a.4.14</t>
  </si>
  <si>
    <t>Opomba: v ceni izdelave mora izvajalec zajeti vse pomožne odre za delo na višini. Višina obdelave h = do 3,00 m</t>
  </si>
  <si>
    <t>a.4.13</t>
  </si>
  <si>
    <t>zaščita hidroizolacije: ekstrudirani polistiren  D = 8.0 cm plošče s stopničastimi preklopi, brez posebnih fizikalnih zahtev, točkovno lepljene na hidroizolacijo v horizontalni poziciji s 1/2 preklopom vzdolžnih stranic
- vertikalna hidroizolacija: samolepilna folija na bazi HDPE,  D = 0.2 cm s slojem iz pur-bitumenske lepilne mase, npr.. BITUTHENE 4000 ali enakovredno,  vgrajena po tehničnih specifikacijah  proizvajalca na predhodni hladni bit. premaz-Grace Primer B2.</t>
  </si>
  <si>
    <t>a.4.12/1</t>
  </si>
  <si>
    <t xml:space="preserve">a./ zaščita hidroizolacije: ekstrudirani polistiren  d =  12.0 cm plošče s stopničastimi preklopi, brez posebnih fizikalnih zahtev, točkovno lepljene na hidroizolacijo v horizontalni poziciji s 1/2 preklopom vzdolžnih stranic
b./  vertikalna hidroizolacija: samolepilna folija na bazi HDPE,  d = 0.2 cm s slojem iz pur-bitumenske lepilne mase, npr.. BITUTHENE 4000 ali enakovredno,  vgrajena po tehničnih specifikacijah  proizvajalca na predhodni hladni bit. premaz-Grace Primer B2.
</t>
  </si>
  <si>
    <t>a.4.12</t>
  </si>
  <si>
    <t>podlaga za vgraditev hidroizolacije in  hkrati toplotna izolacija: ektrudirani polistiren (XPS)  d = 8.0 cm  [λD = max.0.035 W/(m.K),σ10%def.= 300 kPa],
zalepljene točkovno na torkretno izravnavo s cem.-a krilatinim lepilom  d = 0.3 cm
- hidroizolacija: sintetična folija na bazi HDPE, deb.1,2 mm, s slojem za sprimnost s svežim betonom, PREPRUFE 300 R, pritrjen na XPS plošče s sistemskimi lepil.
krpicami ali s sponkami v coni preklopov.</t>
  </si>
  <si>
    <t>a.4.11/1</t>
  </si>
  <si>
    <t>Opomba: v ceni izdelave mora izvajalec zajeti vse pom ožne odre za delo na višini. Višina obdelave h = 4,25 m</t>
  </si>
  <si>
    <t xml:space="preserve">a./ podlaga za vgraditev hidroizolacije in  hkrati toplotna izolacija: ektrudirani polistiren (XPS)  d = 12.0 cm  [λD = max.0.035 W/(m.K),σ10%def.= 300 kPa], zalepljene točkovno na torkretno izravnavo
  s cem.-akrilatinim lepilom  d = 0.3 cm
b./ hidroizolacija: sintetična folija na bazi HDPE, deb.1,2 mm, s slojem za sprimnost s svežim betonom, PREPRUFE 300 R, pritrjen na XPS plošče s sistemskimi lepil ;  krpicami ali s sponkami v coni preklopov.
</t>
  </si>
  <si>
    <t>a.4.11</t>
  </si>
  <si>
    <t xml:space="preserve">d./ hidroizolacija: polimer-bitumenska,dvoslojna d =  1.0 cm
  • zgornji zrak trak: polimer-bitum.varilni trak na bazi APAO  polno navarjen na spodnjega, npr.: Galaxy FC 180 5 ali enakovredno
  • spodnji trak: samolepilni bit. trak na bazi SBS, zalepljen na površino EPS, 
  npr.: Halley FC 160 3 ali enakovredno
e./ toplotna izolacija (polnilo): ekspandirani polistiren d =  5.0 cm  [λD = max.0.034 W/(m.K),σ10%def.= 200 kPa],
f./ naklonski beton C 16/20, 1%, od min. 4 do  max. 8.0 cm max
</t>
  </si>
  <si>
    <t>c./ mikroarmiran beton - zajeto v poglavju: CEMENTNI ESTRIHI</t>
  </si>
  <si>
    <t xml:space="preserve">a./ tlak: asfalt, d =  3.0 cm
b./ vezni sloj: polimer-cementni pačok
</t>
  </si>
  <si>
    <t>a.4.10</t>
  </si>
  <si>
    <t xml:space="preserve">a./ hidroizolacija:  enak opis kot pri P4  d =  1.0 cm
b./ polnilo, topl. izolacija: ekspandirani polistiren, d =  5.0 cm   [λD = max.0.034 W/(m.K),σ10%def.= 200 kPa], npr.: FRAGMAT EPS 200 ali enakovredno,
c./  naklonski beton C20/25 v naklonu 1,8 %, od min. 1 do  max. 9.2 cm ;
</t>
  </si>
  <si>
    <t>a.4.9</t>
  </si>
  <si>
    <t xml:space="preserve">a./ hidroizolacija:  enak opis kot pri P4, d =  1.0 cm
b./ toplotna izolacija (polnilo): ekspandirani polistiren  d =  5.0 cm  [λD = max.0.034 W/(m.K),σ10%def.= 200 kPa], npr.: FRAGMAT EPS 200 ali enakovredno
c./  naklonski beton C20/25 v naklonu: od min. 4 cm, do max. 12.0 cm;
d./ izravnalna masa sistema npr.: Ytong glet ali enakovredno   od min. 8.0 cm, do  d = max. 44.0 cm
</t>
  </si>
  <si>
    <t>a.4.8</t>
  </si>
  <si>
    <t xml:space="preserve">a./ hidroizolacija:  enak opis kot pri P4 d =  1.0 cm
b./ toplotna izolacija (polnilo): ekspandirani polistiren d =  5.0 cm 
  [λD = max.0.034 W/(m.K),σ10%def.= 200 kPa],
b./ naklonski beton C20/25, 2%  od min. 2 do  max. 11.0 cm 
</t>
  </si>
  <si>
    <t xml:space="preserve">P5   Zunanja površina nad kletjo v območju vhoda v  knjižnico v stiku z vhodno površino P2 v obm. osi C-E/4-6 
</t>
  </si>
  <si>
    <t>a.4.7</t>
  </si>
  <si>
    <t xml:space="preserve">a./ hidroizolacija: polimer-bitumenska,dvoslojna d =  1.0 cm
  • zgornji zrak trak: polimer-bitum.varilni trak na bazi APAO   polno navarjen na spodnjega, npr.: Galaxy FC 180 5 ali enakovredno
  • spodnji trak: samolepilni bit. trak na bazi SBS, zalepljen na površino EPS, 
  npr.: Halley FC 160 3 ali enakovredno
b./ toplotna izolacija (polnilo): ekspandirani polistiren d =  5.0 cm 1 [λD = max.0.034 W/(m.K),σ10%def.= 200 kPa],
- naklonski beton C 16/20, 1%, od min. d = 4 do ...max.  d =8.0 max. 
  </t>
  </si>
  <si>
    <t>a.4.6</t>
  </si>
  <si>
    <t>a.4.5</t>
  </si>
  <si>
    <t>a.4.4</t>
  </si>
  <si>
    <t>a.4.3</t>
  </si>
  <si>
    <t>hidroizolacija:     hidroizolacijski tro-komponentni sistem na bazi akrilnih smol MMA (metil-metakrilat)in posebnih dodatkov, vgrajena z airless tehnologijo na očiščeno in peskano površino betona, ki se jo predhodno premaže s sistemskim prednamazom, kot npr.: Stirling Lloyd Decseal ali enakovr., hidroizolacija vgrajena v enem sloju v količini 1.7 kg/m² s sistemskim prednamazom za beton na isti kemični osnovi kot npr.: PAR1 ali enakovredno</t>
  </si>
  <si>
    <t>ognjeodpornost po EN 13501 - Bfl-s1
- protizdrsnost R11 (DIN 51130:2004), protizdrsnost  tlaka mora ustrezati vsem veljavnim standardom</t>
  </si>
  <si>
    <t>a.4.2</t>
  </si>
  <si>
    <t>Zajeta tudi  poglobljeni deli pod AB talno ploščo</t>
  </si>
  <si>
    <t>a.4.1</t>
  </si>
  <si>
    <t>Kot izolacije se smatra vse vrste hidroizolacij temeljev, tlakov, zidov in stropov.
Kvaliteta dela in vgrajeni materjali morajo ustrezati določilom veljavnih tehničnih predpisov, normativov in standardov.
Standardi za izolacijska dela vsebujejo poleg izdelave, opisane v posamezni postavki, še:
- vsa dela in ukrepe po določilih veljavnih predpisov varstva pri delu;
- pripravo izolacijskega materjala s prenosom do mesta vgraditve;
 - napravo izolacij po opisu in tehničnih pogojih proizvajalca</t>
  </si>
  <si>
    <t>IZOLACIJE</t>
  </si>
  <si>
    <t xml:space="preserve">Standardi za vzidave in zidarske obdelave zajemajo, poleg del opisanih v posamezni postavki, še:
 - merjenje in označevanje lege vzidave elementa;
 - dolbljenje oz. drug način priprave ležišča pred zalivanjem;
 -nameščanje, sidranje, opiranje, podpiranje in vezanje elementa za vzidavo;
Dobava elementov načeloma ni upoštevana pri vzidavi temveč v obrtniških delih; upoštevati jo je treba samo, če je to v posamezni postavki za vzidave posebej navedeno.
</t>
  </si>
  <si>
    <t xml:space="preserve">Materjal za vgrajevanje elementov, kot za zidarsko obdelavo mora po kvaliteti ustrezati določilom veljavnih predpisov </t>
  </si>
  <si>
    <t>Vse vzidave in zidarske obdelave morajo biti izvršene v skladu s projektno dokumentacijo ali po zahtevah v drugi dokumentaciji.</t>
  </si>
  <si>
    <t>VZIDAVE</t>
  </si>
  <si>
    <r>
      <t xml:space="preserve">OMETI: </t>
    </r>
    <r>
      <rPr>
        <sz val="9"/>
        <rFont val="Roboto Condensed"/>
      </rPr>
      <t>Standardni za izvedbo ometov vsebujejo poleg opisa, opisane v posamezni potavki še vsa pomožna dela in ukrepe kot sledi:
- dela in ukrepe po določilih veljavnih predpisov varstva pri delu.
- vsa potrebna merjenja z določanjem točk smeri, višin in ravnin, nameščanje in zaščito oznak, vodil in podobno.
- potrebno čiščenje reg in podlog ter vlaženje podlog pred pričetkom del.
- izdelava vodil (faž), zaključkov in špalet.
- zaščito izdelkov pred mrazom, vročino, vetrom in fizičnim poškodbam.
- krpanje poškodovanih podlog.
- obračun se vrši v merskih enotah navedenih v posamezni postavki.</t>
    </r>
  </si>
  <si>
    <t>Čiščenje prostorov, izdelkov in delovnih priprav med delom in po končanem delu.</t>
  </si>
  <si>
    <t>Prenos in obeleževanje višinskih točk na objektu</t>
  </si>
  <si>
    <t>Postavitev, premeščanje in odstranitev premičnih odrov višine do 2,00 m</t>
  </si>
  <si>
    <t>Prenos vode za močenje opeke in zidov, premeščanje maltark in občasno mešanje malte, dodajanje materiala in orodja</t>
  </si>
  <si>
    <t>Dela in ukrepe po določilih veljavnih predpisov varstva pri delu</t>
  </si>
  <si>
    <t>Standardi za zidarska dela vsebujejo poleg izdelave opisane v posamezni postavki, še vsa potrebna pomožna dela in sicer:</t>
  </si>
  <si>
    <r>
      <t>Vgrajeni materjali za zidarska dela morajo po kvaliteti ustrezati določilom veljavnih tehničnih predpisov:
5.1./ malta za grobi in fini omet:</t>
    </r>
    <r>
      <rPr>
        <b/>
        <sz val="9"/>
        <rFont val="Roboto Condensed"/>
      </rPr>
      <t xml:space="preserve"> SIST EN 998-1
</t>
    </r>
    <r>
      <rPr>
        <sz val="9"/>
        <rFont val="Roboto Condensed"/>
      </rPr>
      <t xml:space="preserve">5.2./ malta za zidanje: </t>
    </r>
    <r>
      <rPr>
        <b/>
        <sz val="9"/>
        <rFont val="Roboto Condensed"/>
      </rPr>
      <t xml:space="preserve">SIST EN 998-2
</t>
    </r>
    <r>
      <rPr>
        <sz val="9"/>
        <rFont val="Roboto Condensed"/>
      </rPr>
      <t xml:space="preserve">5.3./ zidarski cement: </t>
    </r>
    <r>
      <rPr>
        <b/>
        <sz val="9"/>
        <rFont val="Roboto Condensed"/>
      </rPr>
      <t xml:space="preserve">SIST EN 413-1
</t>
    </r>
    <r>
      <rPr>
        <sz val="9"/>
        <rFont val="Roboto Condensed"/>
      </rPr>
      <t xml:space="preserve">5.4./ gradbeno apno: </t>
    </r>
    <r>
      <rPr>
        <b/>
        <sz val="9"/>
        <rFont val="Roboto Condensed"/>
      </rPr>
      <t xml:space="preserve">SIST EN 459-1
</t>
    </r>
    <r>
      <rPr>
        <sz val="9"/>
        <rFont val="Roboto Condensed"/>
      </rPr>
      <t>5.4./ opečni zidaki:</t>
    </r>
    <r>
      <rPr>
        <b/>
        <sz val="9"/>
        <rFont val="Roboto Condensed"/>
      </rPr>
      <t xml:space="preserve"> SIST EN 771-1</t>
    </r>
  </si>
  <si>
    <t>Vgrajeni material za ta dela mora po kvaliteti ustrezati določilom veljavnih tehničnih predpisov</t>
  </si>
  <si>
    <t>Zidanje mora biti čisto, s pravilno vezavo opeke. Stiki morajo biti dobro zaliti z malto, vrste popolnoma vodoravne, malta pa ne sme biti v debelejšem sloju kot 15 mm.Vse površine morajo biti popolnoma ravne in navpične, odvečna malta iz stikov se mora odstraniti, dokler je še sveža.</t>
  </si>
  <si>
    <t>Zidarska dela se morajo izvajati po določilih veljavnih tehničnih predpisov in normativov.</t>
  </si>
  <si>
    <t>Za vse nejasnosti ali variantne rešitve se je obvezno posvetovati s projektantom.</t>
  </si>
  <si>
    <t>Splošna določila:</t>
  </si>
  <si>
    <t>ZIDARSKA DELA:</t>
  </si>
  <si>
    <t>A.4.</t>
  </si>
  <si>
    <t>Skupaj tesarska dela:</t>
  </si>
  <si>
    <t>a.3.40</t>
  </si>
  <si>
    <t>Opaž čela AB plošče z višino opaževanja h = do 18,00 cm; ostalo enako kot postavka a.3.1</t>
  </si>
  <si>
    <t>Opaž AB vencev na strehi EKO otoka z višino opaževanja h = 20 cm; ostalo enako kot postavka a.3.1</t>
  </si>
  <si>
    <t>Opaž AB plošče EKO otoka, z višino podpiranja do h = 3,00 m; ostaloe nakokot postavka a.3.1</t>
  </si>
  <si>
    <t>opaž AB sten z montažo in demontažo opaža, višina opaževanja do h = 3,00 m, ostalo enako kot postavka a..3.1</t>
  </si>
  <si>
    <t xml:space="preserve">EKO OTOK: </t>
  </si>
  <si>
    <t>a.3.39</t>
  </si>
  <si>
    <t>a.3.38</t>
  </si>
  <si>
    <t>a.3.37</t>
  </si>
  <si>
    <t>dim: 100 x 100 x 26 cm</t>
  </si>
  <si>
    <t>dk./</t>
  </si>
  <si>
    <t>dim: 100 x 100 x 20 cm</t>
  </si>
  <si>
    <t>dj./</t>
  </si>
  <si>
    <t>dim: 90 x 90 x 26 cm</t>
  </si>
  <si>
    <t>di./</t>
  </si>
  <si>
    <t>dim: 20 x 20 x 26 cm</t>
  </si>
  <si>
    <t>dh./</t>
  </si>
  <si>
    <t>dim: 15 x 15 x 26 cm</t>
  </si>
  <si>
    <t>dg./</t>
  </si>
  <si>
    <t>dim: 15 x 15 x 20 cm</t>
  </si>
  <si>
    <t>df./</t>
  </si>
  <si>
    <t>dim: 12 x 12 x 26 cm</t>
  </si>
  <si>
    <t>de./</t>
  </si>
  <si>
    <t>dim: 10 x 10 x 26 cm</t>
  </si>
  <si>
    <t>cw./</t>
  </si>
  <si>
    <t>dim: 10 x 10 x 20 cm</t>
  </si>
  <si>
    <t>cq./</t>
  </si>
  <si>
    <t>dim: 140 x 40 x 26 cm</t>
  </si>
  <si>
    <t>cy./</t>
  </si>
  <si>
    <t>dim: 135 x 60 x 26 cm</t>
  </si>
  <si>
    <t>cx./</t>
  </si>
  <si>
    <t>dim: 120 x 220 x 20 cm</t>
  </si>
  <si>
    <t>cz./</t>
  </si>
  <si>
    <t>dim: 115 x 50 x 26 cm</t>
  </si>
  <si>
    <t>cv./</t>
  </si>
  <si>
    <t>dim: 110 x 100 x 26 cm</t>
  </si>
  <si>
    <t>cu./</t>
  </si>
  <si>
    <t>dim: 95 x 12 x 26 cm</t>
  </si>
  <si>
    <t>ct./</t>
  </si>
  <si>
    <t>dim: 85 x 135 x 26 cm</t>
  </si>
  <si>
    <t>cs./</t>
  </si>
  <si>
    <t>dim: 80 x 30 x 26 cm</t>
  </si>
  <si>
    <t>cr./</t>
  </si>
  <si>
    <t>dim: 80 x 30 x 7,50 cm</t>
  </si>
  <si>
    <t>cp./</t>
  </si>
  <si>
    <t>dim: 70 x 80 x 34 cm</t>
  </si>
  <si>
    <t>co./</t>
  </si>
  <si>
    <t>dim: 60 x 263 x 20 cm</t>
  </si>
  <si>
    <t>cn./</t>
  </si>
  <si>
    <t>dim: 50 x 136 x 26 cm</t>
  </si>
  <si>
    <t>cm./</t>
  </si>
  <si>
    <t>dim: 60 x 30 x 26 cm</t>
  </si>
  <si>
    <t>cl./</t>
  </si>
  <si>
    <t>dim: 55 x 100 x 40 cm</t>
  </si>
  <si>
    <t>ck./</t>
  </si>
  <si>
    <t>dim: 50 x 50 x 20 cm</t>
  </si>
  <si>
    <t>cj./</t>
  </si>
  <si>
    <t>dim: 40 x 140 x 26 cm</t>
  </si>
  <si>
    <t>ci./</t>
  </si>
  <si>
    <t>dim: 40 x 60 x 20 cm</t>
  </si>
  <si>
    <t>ch./</t>
  </si>
  <si>
    <t>dim: 40 x 10 x 20 cm</t>
  </si>
  <si>
    <t>cg./</t>
  </si>
  <si>
    <t>dim: 30 x 10 x 26 cm</t>
  </si>
  <si>
    <t>cf./</t>
  </si>
  <si>
    <t>dim: 30 x 10 x 20 cm</t>
  </si>
  <si>
    <t>ce./</t>
  </si>
  <si>
    <t>cd./</t>
  </si>
  <si>
    <t>dim: 15 x 80 x 20 cm</t>
  </si>
  <si>
    <t>bw./</t>
  </si>
  <si>
    <t>dim: 15 x 25 x 20 cm</t>
  </si>
  <si>
    <t>bq./</t>
  </si>
  <si>
    <t>dim: 12 x 90 x 26 cm</t>
  </si>
  <si>
    <t>by./</t>
  </si>
  <si>
    <t>dim: 12 x 70 x 26 cm</t>
  </si>
  <si>
    <t>bx./</t>
  </si>
  <si>
    <t>dim: 12 x 55 x 26 cm</t>
  </si>
  <si>
    <t>bz./</t>
  </si>
  <si>
    <t>dim: 12 x 50 x 26 cm</t>
  </si>
  <si>
    <t>bv./</t>
  </si>
  <si>
    <t>dim: 12 x 30 x 20 cm</t>
  </si>
  <si>
    <t>bu./</t>
  </si>
  <si>
    <t>dim: 12 x 20 x 20 cm</t>
  </si>
  <si>
    <t>bt./</t>
  </si>
  <si>
    <t>dim: 10 x 25 x 26 cm</t>
  </si>
  <si>
    <t>bs./</t>
  </si>
  <si>
    <t>dim: 10 x 20 x 26 cm</t>
  </si>
  <si>
    <t>br./</t>
  </si>
  <si>
    <t>dim: 10 x 20 x 20 cm</t>
  </si>
  <si>
    <t>bp./</t>
  </si>
  <si>
    <t>dim: 10 x 15 x 20 cm</t>
  </si>
  <si>
    <t>bo./</t>
  </si>
  <si>
    <t>bn./</t>
  </si>
  <si>
    <t>bm./</t>
  </si>
  <si>
    <t>bl./</t>
  </si>
  <si>
    <t>preboji v AB ploščah</t>
  </si>
  <si>
    <t>dim: 70 x 70 x 30 cm</t>
  </si>
  <si>
    <t>bk./</t>
  </si>
  <si>
    <t>dim: 70 x 70 x 20 cm</t>
  </si>
  <si>
    <t>bj./</t>
  </si>
  <si>
    <t>dim: 60 x 60 x 60 cm</t>
  </si>
  <si>
    <t>b.i./</t>
  </si>
  <si>
    <t>dim: 60 x 60 x 30 cm</t>
  </si>
  <si>
    <t>bh./</t>
  </si>
  <si>
    <t>dim: 60 x 60 x 20 cm</t>
  </si>
  <si>
    <t>bg./</t>
  </si>
  <si>
    <t>dim: 30 x 30 x 30 cm</t>
  </si>
  <si>
    <t>bf./</t>
  </si>
  <si>
    <t>dim: 30 x 30 x 20 cm</t>
  </si>
  <si>
    <t>be./</t>
  </si>
  <si>
    <t>dim: 25 x 25 x 20 cm</t>
  </si>
  <si>
    <t>bd./</t>
  </si>
  <si>
    <t>dim: 20 x 20 x 50 cm</t>
  </si>
  <si>
    <t>bc./</t>
  </si>
  <si>
    <t>dim: 20 x 20 x 36 cm</t>
  </si>
  <si>
    <t>aw./</t>
  </si>
  <si>
    <t>dim: 20 x 20 x 30 cm</t>
  </si>
  <si>
    <t>aq./</t>
  </si>
  <si>
    <t>dim: 20 x 20 x 20 cm</t>
  </si>
  <si>
    <t>ay./</t>
  </si>
  <si>
    <t>dim: 15 x 15 x 50 cm</t>
  </si>
  <si>
    <t>ax./</t>
  </si>
  <si>
    <t>dim: 15 x 15 x 38,2 cm</t>
  </si>
  <si>
    <t>az./</t>
  </si>
  <si>
    <t>dim: 15 x 15 x 31 cm</t>
  </si>
  <si>
    <t>au./</t>
  </si>
  <si>
    <t>dim: 15 x 15 x 30 cm</t>
  </si>
  <si>
    <t>av./</t>
  </si>
  <si>
    <t>at./</t>
  </si>
  <si>
    <t>dim: 12 x 12 x 30 cm</t>
  </si>
  <si>
    <t>as./</t>
  </si>
  <si>
    <t>dim: 10 x 10 x 50 cm</t>
  </si>
  <si>
    <t>ar./</t>
  </si>
  <si>
    <t>dim: 10 x 10 x 30 cm</t>
  </si>
  <si>
    <t>ap./</t>
  </si>
  <si>
    <t>ao./</t>
  </si>
  <si>
    <t>dim: 203 x 103 x 30 cm</t>
  </si>
  <si>
    <t>an./</t>
  </si>
  <si>
    <t>dim: 150 x 69 x 12 cm</t>
  </si>
  <si>
    <t>am./</t>
  </si>
  <si>
    <t>dim: 150 x 10 x 18 cm</t>
  </si>
  <si>
    <t>al./</t>
  </si>
  <si>
    <t>dim: 125 x 15 x 20 cm</t>
  </si>
  <si>
    <t>ak./</t>
  </si>
  <si>
    <t>dim: 112 x 247,5 x 49 cm</t>
  </si>
  <si>
    <t>aj./</t>
  </si>
  <si>
    <t>dim: 103 x 73 x 30 cm</t>
  </si>
  <si>
    <t>ai./</t>
  </si>
  <si>
    <t>dim: 100 x 15 x 20 cm</t>
  </si>
  <si>
    <t>ah./</t>
  </si>
  <si>
    <t>dim: 90 x 50 x 30 cm</t>
  </si>
  <si>
    <t>ag./</t>
  </si>
  <si>
    <t>dim: 90 x 15 x 30 cm</t>
  </si>
  <si>
    <t>af./</t>
  </si>
  <si>
    <t>dim: 85 x 15 x 20 cm</t>
  </si>
  <si>
    <t>ae./</t>
  </si>
  <si>
    <t>dim: 80 x 130 x 50 cm</t>
  </si>
  <si>
    <t>ad./</t>
  </si>
  <si>
    <t>dim: 80 x 65 x 30 cm</t>
  </si>
  <si>
    <t>ac./</t>
  </si>
  <si>
    <t>dim: 80 x 55 x 30 cm</t>
  </si>
  <si>
    <t>ab./</t>
  </si>
  <si>
    <t>dim: 80 x 55 x 20 cm</t>
  </si>
  <si>
    <t>w./</t>
  </si>
  <si>
    <t>dim: 80 x 50 x 20 cm</t>
  </si>
  <si>
    <t>q./</t>
  </si>
  <si>
    <t>dim: 80 x 35 x 20 cm</t>
  </si>
  <si>
    <t>y./</t>
  </si>
  <si>
    <t>dim: 80 x 15 x 21 cm</t>
  </si>
  <si>
    <t>x./</t>
  </si>
  <si>
    <t>dim: 80 x 15 x 20 cm</t>
  </si>
  <si>
    <t>z./</t>
  </si>
  <si>
    <t>dim: 60 x 40 x 75 cm</t>
  </si>
  <si>
    <t>dim: 60 x 40 x 50 cm</t>
  </si>
  <si>
    <t>dim: 60 x 40 x 20 cm</t>
  </si>
  <si>
    <t>dim: 60 x 30 x 20 cm</t>
  </si>
  <si>
    <t>dim: 55 x 15 x 20 cm</t>
  </si>
  <si>
    <t>dim: 55 x 10 x 20 cm</t>
  </si>
  <si>
    <t>dim: 50 x 70 x 30 cm</t>
  </si>
  <si>
    <t>dim: 50 x 30 x 20 cm</t>
  </si>
  <si>
    <t>dim: 50 x 20 x 30 cm</t>
  </si>
  <si>
    <t>dim: 50 x 20 x 20 cm</t>
  </si>
  <si>
    <t>dim: 45 x 30 x 75 cm</t>
  </si>
  <si>
    <t>dim: 45 x 15 x 20 cm</t>
  </si>
  <si>
    <t>dim: 40 x 15 x 50 cm</t>
  </si>
  <si>
    <t>dim: 40 x 10 x 50 cm</t>
  </si>
  <si>
    <t>dim: 25 x 10 x 30 cm</t>
  </si>
  <si>
    <t>dim: 20 x 10 x 50 cm</t>
  </si>
  <si>
    <t>dim: 20 x 10 x 30 cm</t>
  </si>
  <si>
    <t>dim: 20 x 10 x 20 cm</t>
  </si>
  <si>
    <t>dim: 12 x 30 x 30 cm</t>
  </si>
  <si>
    <t>Preboji v stanah in nosilcih</t>
  </si>
  <si>
    <t>širina x višina x debelina</t>
  </si>
  <si>
    <t>Opomba: odprtine do fi 10 cm niso upoštevane in jih morajo instalaterji upoštevati v svoji izdelavi z vrtanjem</t>
  </si>
  <si>
    <t>Točno  lokacijo posameznega preboja  - glej opažni načrt in načrte strojnih in elektro instalacij.</t>
  </si>
  <si>
    <t>a.3.36</t>
  </si>
  <si>
    <r>
      <t>m</t>
    </r>
    <r>
      <rPr>
        <vertAlign val="superscript"/>
        <sz val="9"/>
        <rFont val="Roboto Condensed"/>
      </rPr>
      <t>3</t>
    </r>
  </si>
  <si>
    <t>a.3.35</t>
  </si>
  <si>
    <t>d./ opaž stranske površine poševnih stopniščnih ram in trikotnega čela nastopnih ploskev stopnic</t>
  </si>
  <si>
    <t>c./  čela nastopnih ploskev stopnic višine h=do 20,00 cm</t>
  </si>
  <si>
    <t>b./ ravni AB podesti</t>
  </si>
  <si>
    <t>a./ poševni stopniščne rame</t>
  </si>
  <si>
    <t>a.3.34</t>
  </si>
  <si>
    <t>a..3.33/1</t>
  </si>
  <si>
    <t>a.3.33</t>
  </si>
  <si>
    <t>a.3.32</t>
  </si>
  <si>
    <t>a.3.31</t>
  </si>
  <si>
    <t>a.3.30</t>
  </si>
  <si>
    <t>a.3.29</t>
  </si>
  <si>
    <t>a.3.28</t>
  </si>
  <si>
    <t>a.3.27</t>
  </si>
  <si>
    <t>a.3.26</t>
  </si>
  <si>
    <t>a.3.25/1</t>
  </si>
  <si>
    <t>a.3.25</t>
  </si>
  <si>
    <t>a.3.24</t>
  </si>
  <si>
    <t>Dodatek za slepi opaž - ostane v konstrukciji</t>
  </si>
  <si>
    <t>a.3.23/1</t>
  </si>
  <si>
    <t>a.3.23</t>
  </si>
  <si>
    <t>a.3.22</t>
  </si>
  <si>
    <t>a.3.21</t>
  </si>
  <si>
    <t>a.3.20</t>
  </si>
  <si>
    <t>a.3.19</t>
  </si>
  <si>
    <t>a.3.18</t>
  </si>
  <si>
    <t>a.3.17</t>
  </si>
  <si>
    <t>a.3.16</t>
  </si>
  <si>
    <t>a.3.15</t>
  </si>
  <si>
    <t>a.3.14</t>
  </si>
  <si>
    <t>a.3.13</t>
  </si>
  <si>
    <t>a.3.12</t>
  </si>
  <si>
    <t>a.3.11</t>
  </si>
  <si>
    <t>a.3.10</t>
  </si>
  <si>
    <t>a.3.9</t>
  </si>
  <si>
    <t>Enako kot postavka a.3.7, le opaž ležišča za prehodno ploščo - na steni v osi O</t>
  </si>
  <si>
    <t>a.3.8</t>
  </si>
  <si>
    <t>a.3.7</t>
  </si>
  <si>
    <t>a.3.6</t>
  </si>
  <si>
    <t>notranje stene d = 20,00 cm; z višino opaževanja h = 3,00  m</t>
  </si>
  <si>
    <t>notranje stene d = 30,00 cm; z višino opaževanja h = 3,00  m</t>
  </si>
  <si>
    <t>notranje stene d = 30,00 cm; z višino opaževanja h = 3-4,50 m</t>
  </si>
  <si>
    <t>obodne stene d = 30,00 cm; z višino opaževanja h = do 3,00 m</t>
  </si>
  <si>
    <t>obodne stene d = 30,00 cm; z višino opaževanja h = 4,09 m</t>
  </si>
  <si>
    <t>notranje stene d = 50,00 cm; višina opaževanja h = do 3,00  m</t>
  </si>
  <si>
    <t>dodatek za izvedbo polkrožnega opaža r = 120 cm; AB stena d = 50,00 cm, z višino opaževanja h = 4,09 m,</t>
  </si>
  <si>
    <t>b.1/</t>
  </si>
  <si>
    <t>notranje stene d = 50,00 cm; višina opaževanja h = 4,09 m</t>
  </si>
  <si>
    <t>obodne stene d = 50,00 cm; višina opaževanja h = 4,09 m</t>
  </si>
  <si>
    <t>a.3.5</t>
  </si>
  <si>
    <t>a.3.4/2</t>
  </si>
  <si>
    <t>a.3.4/1</t>
  </si>
  <si>
    <t>a.3.4</t>
  </si>
  <si>
    <t>a.3.3</t>
  </si>
  <si>
    <t>a.3.2</t>
  </si>
  <si>
    <t>a.3.1/1</t>
  </si>
  <si>
    <t>a.3.1</t>
  </si>
  <si>
    <t>15.</t>
  </si>
  <si>
    <t>Vsi betoni se izvajajo z ostrimi robovi, brez robnih trikotnih letvic.</t>
  </si>
  <si>
    <t>V primeru da posamezne postavke v popisu ne zajemajo celotnega opisa potrebnega za funkcionalno dokončanje dela, mora ponudnik izvedbo le tega vključiti v ceno na enoto!</t>
  </si>
  <si>
    <t>Eventuelne distančne cevke je potrebno po odstranitvi opaža izbiti in zatesniti z materialom, ki zagotavlja vodotesnost.</t>
  </si>
  <si>
    <t>Pred izvedbo opažev je preveriti in upoštevati vsa navodila in opombe, ki so navedene pri AB delih..</t>
  </si>
  <si>
    <t>Pred uporabo ter vsaj enkrat tedensko med uporabo in pred ponovno uporabo po daljši prekinitvi del, mora  vse odre pregledati odgovorna strokovna oseba.</t>
  </si>
  <si>
    <t>Ves materiala za napravo odrov mora biti kvaliteten in ustreznih dimenzij, kar je treba pred vgraditvijo preveriti.</t>
  </si>
  <si>
    <t>Vsi odri na zgradbi morajo biti napravljeni, premeščeni in odstranjeni z delavci predpisane kvalifikacije in pod nadzorstvom odgovorne strokovne osebe.</t>
  </si>
  <si>
    <t xml:space="preserve">Za vse odre je izdelati statični izračun izdelan s strani izvajalca, z upoštevanjem standarda SIST EN 12811. Odre je izdelati, pregledovati in voditi dokumentacijo v skladu s predpisi. Upoštevati je SIST HD 1000 za sistemske delovne odre. </t>
  </si>
  <si>
    <t>Odri:</t>
  </si>
  <si>
    <t>Istočasno z izdelavo opažev se polagajo v opaže tudi razvodi in doze za elektroinstalacije.</t>
  </si>
  <si>
    <t xml:space="preserve"> - vse notranje transporte.</t>
  </si>
  <si>
    <t xml:space="preserve"> - dobavo lesa in opažnih elementov, pritrdilnega, veznega in pomožnega materjala, z vsemi transporti in manipulativnimi stroški;</t>
  </si>
  <si>
    <t>V ceni za enoto je treba poleg del, ki so opisana v posamezni postavki ter del in ukrepov iz točke 4. tega splošnega opisa, upoštevati še:</t>
  </si>
  <si>
    <t>Ravnost in vertikalnost betonskih konstrukcij po DIN normah  - 18802 -za javne zgradbe - glej ustrezno tabelo</t>
  </si>
  <si>
    <t>e.) vsa pomožna dela potrebna za izvedbo tesarskih del po opisu ( kot je npr: zarisovanje, obeleževanje in prenos višinskih točk in podobno, montaža in demontaža raznih profilov, montaža in demontaža vseh pomožnih odrov za izvedbo tesarksih del…) ter odovoz vsega opažnega materiala v deponijo izvajalca.</t>
  </si>
  <si>
    <t>d.) ruvanje žičnikov, čiščenje opažev, odnos lesa v deponijo ter sortiranje po dimenzijah</t>
  </si>
  <si>
    <t>c.) razopaževanje</t>
  </si>
  <si>
    <t>b.) podpiranje, zavetrovanje in vezanje opažev</t>
  </si>
  <si>
    <t>a.) naprava opažev po opisu v posamezni postavki z vsemi prenosi in transporti vsega potrebnega materiala do mesta opaževanja in pospravljanje po končanih delih, vključno z nakladanjem in odvozom vsega opažnega in drugega materiala potrebnega za izvedbo tesarskih del po opisu:</t>
  </si>
  <si>
    <r>
      <t>Opis dela:</t>
    </r>
    <r>
      <rPr>
        <sz val="9"/>
        <rFont val="Roboto Condensed"/>
      </rPr>
      <t xml:space="preserve"> kulkulativni elementi - kar mora biti zajeto v cenah posameznih postavk za izvedbo tesarskih del.</t>
    </r>
  </si>
  <si>
    <t>d.) zbiranje in sortiranje lesa po dimenzijah.</t>
  </si>
  <si>
    <r>
      <t>c.) postavitev, premeščanje in odstranitev premičnih odrov višine do 2 m</t>
    </r>
    <r>
      <rPr>
        <vertAlign val="superscript"/>
        <sz val="9"/>
        <rFont val="Roboto Condensed"/>
      </rPr>
      <t>2</t>
    </r>
    <r>
      <rPr>
        <sz val="9"/>
        <rFont val="Roboto Condensed"/>
      </rPr>
      <t>, potrebnih za napravo tesarskih del.</t>
    </r>
  </si>
  <si>
    <t>b.) snemanje potrebnih izmer na mestu samem.</t>
  </si>
  <si>
    <t>a.) dela in ukrepe po določilih veljavnih predpisov varstva pri delu.</t>
  </si>
  <si>
    <t>Standardi za tesarska dela vsebujejo poleg izdelave same, po opisu v posameznem opisu, še vsa potrebna pomožna dela, zlasti:</t>
  </si>
  <si>
    <t>Obračun se vrši po opisu v posamezni postavki, s tem da se upoštevajo pri obračunu notranje površine opažev, to je vidne površine konstrukcije.</t>
  </si>
  <si>
    <t>Opaži morajo biti izdelani tako da se razopaževanje opravi brez pretresov in poškodovanja konstrukcije in opažev samih.</t>
  </si>
  <si>
    <t>Opaži morajo biti izdelani točno po merah v načrtu, z vsemi potrebnimi podporami, horizontalno in vertikalno povezavo, tako da so stabilni in sposobni za obtežbo z betonom. Notranje površine morajo biti čiste in ravne.</t>
  </si>
  <si>
    <t>TESARSKA DELA:</t>
  </si>
  <si>
    <t>A.3</t>
  </si>
  <si>
    <t>Skupaj betonska dela:</t>
  </si>
  <si>
    <t>Vgrajevanje  Fe sidr v AB stebre; sidrne plošče dim: 20 x 20 cm - izdelava in dobava zajeta v ključavničarskih delih.</t>
  </si>
  <si>
    <t>a.2.39/1</t>
  </si>
  <si>
    <t>a.2.39</t>
  </si>
  <si>
    <t>a.2.38</t>
  </si>
  <si>
    <t>S3   Ravna streha nad 2. etažo</t>
  </si>
  <si>
    <t>a.2.37</t>
  </si>
  <si>
    <t>S2   Glavna ravna streha / nad pritličje – zelena streha</t>
  </si>
  <si>
    <t>a.2.36</t>
  </si>
  <si>
    <t xml:space="preserve">Dobava in vgrajevanje betona  C16/20 v naklonu od  3 cm  do max. 10.5cm , z vsemi pomožnimi deli, prenosi in transporti do mesta vgrajevanja.
</t>
  </si>
  <si>
    <t xml:space="preserve">S1   Ravna streha v 1. etaži knjižnice med osi A-A1, od osi 1 do osi 4
</t>
  </si>
  <si>
    <t>a.2.35</t>
  </si>
  <si>
    <t xml:space="preserve">ARMATURNE MREŽE </t>
  </si>
  <si>
    <t>RA 400/500 nad Φ 14 mm.</t>
  </si>
  <si>
    <t>RA 400/500 do Φ 12 mm.</t>
  </si>
  <si>
    <t>a.2.34</t>
  </si>
  <si>
    <t>a.2.33</t>
  </si>
  <si>
    <t>a.2.32</t>
  </si>
  <si>
    <t>a.2.31</t>
  </si>
  <si>
    <t>a.2.30</t>
  </si>
  <si>
    <t>a.2.29</t>
  </si>
  <si>
    <t>a.2.28</t>
  </si>
  <si>
    <t>a.2.27</t>
  </si>
  <si>
    <t>a.2.26</t>
  </si>
  <si>
    <t>a.2.25</t>
  </si>
  <si>
    <t>a.2.24/1</t>
  </si>
  <si>
    <t>a.2.24</t>
  </si>
  <si>
    <t>a.2.23</t>
  </si>
  <si>
    <t>a.2.22</t>
  </si>
  <si>
    <t>a.2.21</t>
  </si>
  <si>
    <t>a.2.20</t>
  </si>
  <si>
    <t>a.2.19</t>
  </si>
  <si>
    <t>a.2.18</t>
  </si>
  <si>
    <t>a.2.17</t>
  </si>
  <si>
    <t>a.2.16</t>
  </si>
  <si>
    <t>a.2.15</t>
  </si>
  <si>
    <t>a.2.14</t>
  </si>
  <si>
    <t>a.2.13</t>
  </si>
  <si>
    <t>a.2.12/1</t>
  </si>
  <si>
    <t>a.2.12</t>
  </si>
  <si>
    <t>a.2.11/1</t>
  </si>
  <si>
    <t>a.2.11</t>
  </si>
  <si>
    <t>a.2.10</t>
  </si>
  <si>
    <t>a.2.9</t>
  </si>
  <si>
    <t>a.2.8</t>
  </si>
  <si>
    <t>a.2.7</t>
  </si>
  <si>
    <t>a.2.6</t>
  </si>
  <si>
    <t>a.2.5/1</t>
  </si>
  <si>
    <t>a.2.5</t>
  </si>
  <si>
    <t>a.2.4</t>
  </si>
  <si>
    <t>pran beton: C30/37, XC4, XF4, XD3, XM2, Dmax16, S4 d = 20.0 cm . Površinska obdelava spranjem, tako da je dosežena torna  sposobnost proti drsenju SRT (SRV) 45 do 55 po TSC 06-620:2002 ; armatura spodaj: Q385 B500A, preklopi 50cm, zaščitna plast 3,0 cm ; armatura zgoraj; Q385 B500A, preklopi 40 cm, zaščitna plast 3,5 cm ; robne ojačitve: +/-2fi12, B500B in robne zanke fi10/15cm B500B 
Opomba: Armatura zajeta v skupni količini armature.</t>
  </si>
  <si>
    <t xml:space="preserve">dobava in vgrajevanje betona - AB plošča EKO otoka; </t>
  </si>
  <si>
    <t xml:space="preserve">finalna obdelava betonske površine  - stene - brušenje - izgled teraca; vse vidne površine so premazane z hidrofobnimi premazi ( prozone izvedbe in antiglivični premaz ) </t>
  </si>
  <si>
    <t>dobava in vgrajevanje betona - stene</t>
  </si>
  <si>
    <t>a.2.3/1</t>
  </si>
  <si>
    <t>a.2.3</t>
  </si>
  <si>
    <t>Finalna obdelava AB talne plošče EKO otoka - prani beton</t>
  </si>
  <si>
    <t>a.2.2/4</t>
  </si>
  <si>
    <t>a.2.2/3</t>
  </si>
  <si>
    <t>a.2.2/2</t>
  </si>
  <si>
    <t>a.2.2/1</t>
  </si>
  <si>
    <t>a.2.2</t>
  </si>
  <si>
    <t>a.1.2/2</t>
  </si>
  <si>
    <t>a.2.1/1</t>
  </si>
  <si>
    <t>a.2.1</t>
  </si>
  <si>
    <t>V kolikor ni v projektni dokumentaciji, razpisu in s temi zahtevami drugače določeno se bodo vsa betonerska  in tesarska dela izvajala skladno s slovenskim  standardom za izvajanje betonskih konstrukcij SIST EN 206-1, SIST EN 1026, SIST EN 13670, nacionalnim dodatkom SIST EN 13670:2010/A101 in SIST EN 1008</t>
  </si>
  <si>
    <t xml:space="preserve">Projekt betona mora biti izdelan pred karšnimkoli izvajanjem betonskih del in pravočasno poslan nadzoru in arhitektu v potrditev. Pogoj za začetek tesarskih in betonerskih del je potrjen projekt betona in opaža.  V smislu zagotavljanja končne kvalitete v okviru podanih zahtev je obvezna prisotnost (sledenje poteku gradnje) projektanta betona skozi celoten proces gradnje objekta.
</t>
  </si>
  <si>
    <r>
      <t>PROJEKT BETONA:</t>
    </r>
    <r>
      <rPr>
        <sz val="9"/>
        <rFont val="Roboto Condensed"/>
      </rPr>
      <t xml:space="preserve"> V ceni je potrebno upoštevati tudi obvezno izdelavo projekta betona, ki ga potrdita arhitekt in nadzor. V projektu betona se določi vse pomembne aspekte za vgradnjo betona v zahtevanih kvalitetah, med drugim recepturo glede na zahtevano vidnost, vodotesnost, razred in marko betona, predpisan izgled betona, upoštevati standarde možnih razpok, gostoto armature, itd. Projekt betona mora predvideti vse faze izvajanja (receptura, dostava, vgradnja, nega, zaščita, itd.) in določiti za njih vse potrebne faktorje izvedbe. Predvideti mora tudi določila za izvedbo delovnih stikov in dilatacij. Vsa določila projekta betona je potrebno vskladiti z zahtevami arhitekture in konstrukcij. 
Projekt betona bo vseboval najmanj naslednje:
- podatke o objektu,
- podatke o betonarni (lokacija, oddaljenost, kapacitete, delovni čas, kontrola kvalitete, itd.),
- pregled kakovostnih razredov betona z navedbo receptur in konstrukcij v katere se vgrajuje beton,
- zahteve glede transporta betona z navedbo optimalnih  transportnih poti,
- zahteve glede vgrajevanja betona (način vgradnje, način vibriranja,...),
- zahteve glede opaža,
- zahteve glede nege betona,
- morebitne korekcije betonske mešanice na licu mesta,
- protokol izdelave in nege preizkušancev,
- zahteve glede načina sanacije poškodb,
- zahteve za izdelavo končnega poročila o betonih,
- zahteve glede dobave, vgradnje, nege in recepture glede na vremenske razmere in letne čase.
</t>
    </r>
  </si>
  <si>
    <t>18.</t>
  </si>
  <si>
    <t>vsa betonerska  in tesarska dela izvajala skladno s slovenskim  standardom za izvajanje betonskih konstrukcij SIST EN 206-1, SIST EN 1026, SIST EN 13670, nacionalnim dodatkom SIST EN 13670:2010/A101 in SIST EN 1008</t>
  </si>
  <si>
    <t>Ravnost AB plošč  in sten po DIN 18802; za javne objekte</t>
  </si>
  <si>
    <t>17.</t>
  </si>
  <si>
    <r>
      <t>Transport, vgrajevanje in zgoščevanje svežega betona:</t>
    </r>
    <r>
      <rPr>
        <sz val="9"/>
        <rFont val="Roboto Condensed"/>
      </rPr>
      <t xml:space="preserve"> Izbrati je potrebno tak način transporta, vgrajevanja in zgoščevanja svežega betona, da se prepreči  segregiranje, naknadno sedimentiranje in nastanek vsakovrstnih napak. Zgoščevanje betona mora biti sistematično in temeljito, tako, da maksimalna heterogenost prostorninske mase izražene s standardnim odklonom ni večjI od 0,03 kg/dm</t>
    </r>
    <r>
      <rPr>
        <vertAlign val="superscript"/>
        <sz val="9"/>
        <rFont val="Roboto Condensed"/>
      </rPr>
      <t>3</t>
    </r>
    <r>
      <rPr>
        <sz val="9"/>
        <rFont val="Roboto Condensed"/>
      </rPr>
      <t xml:space="preserve"> vgrajenega betona. Vibratorji ne smejo ostati predolgo na enem mestu. Vibriranje je treba izvajati, vse dokler ne pride do " znojenja" betona in do prenehanja pojavljanja mehurčkov na površini betona. Predolgemu vibriranju pa se je potrebno izogibati ker lahko povzroči segregacijo betona.</t>
    </r>
  </si>
  <si>
    <t>16.</t>
  </si>
  <si>
    <r>
      <t xml:space="preserve">ARMATURA: </t>
    </r>
    <r>
      <rPr>
        <sz val="9"/>
        <rFont val="Roboto Condensed"/>
      </rPr>
      <t>armaturne palice morajo biti fiksirane tako, da ni možno naknadno premikanje ali zvijanje. Za dosego predpisanih odmikov po statičnem načrtu se uporablja ustrezne nerjaveče distančnike. Pred montažo oziroma pred betoniranjem je potrebno vizualno ugotavljati ustreznost armature v pogledu čistosti - premočna zarjavelost, onesnaženost z maščobami, betonom, blatom itd...</t>
    </r>
  </si>
  <si>
    <t>SIST EN 934-6:2002</t>
  </si>
  <si>
    <t>SIST EN 934-4:2002</t>
  </si>
  <si>
    <t>SIST EN 934-2:2002</t>
  </si>
  <si>
    <t>Kemijski dodatki za beton</t>
  </si>
  <si>
    <t>Certifikat kontrole proizvodnje s strani certifikacijskega organa</t>
  </si>
  <si>
    <t>Betonarna ki proizvede beton o kontroli proizvodnje:</t>
  </si>
  <si>
    <t>STS-06/042 za rezano in krivljeno armaturo</t>
  </si>
  <si>
    <t>STS-05/012 za armaturne mreže</t>
  </si>
  <si>
    <t>slovensko tehnično soglasje STS-05/007</t>
  </si>
  <si>
    <t>Armatura</t>
  </si>
  <si>
    <t>1. Beton bele barve - za njegovo pripravo se bo uporabljal beli cement izbrane vrste in izvora. Predlaga se beli cement proizvajalca kot npr.:KEMA Puconci. Vse ostale komponente in njihove količine se bodo določile v okviru laboratorijskih preskusov, pri čemer se bo upošteval njihov vpliv na:
barvo betona in na zahteve za vidni beton, obdelovalnost svežega betona (samo-zgoščevalni beton) in   lastnosti strjenega betona (tlačno trdnost, geološko obnašanje).
2. Samo-zgoščevalni beton ima lastnost, da doseže potrebno zgoščenost brez dodatnega zgoščevanja (vibriranja). Zato mora imeti tako konsistenčno  topnjo, ki omogoči betonu, da teče, pri čemer ne sme priti do segregacije in odvajanja odvečne vode (krvavljenje). V strjenem stanju pa mora doseči vse s projektom predpisane lastnosti. Njegova sestava se določi v okviru predhodnih laboratorijskih  preskusov,oziroma začetnih tipskih preiskav.
3. Kriteriji za vidni beton so povzeti iz veljavnega standarda za izvajanje betonskih konstrukcij – Nacionalni dodatek SIST EN 13670:2010/A101:2010.</t>
  </si>
  <si>
    <t>Proizvodi in sistemi za zaščito in popravilo betonskih konstrukcij – Definicije, zahteve, kontrola kakovosti in ovrednotenje skladnosti – 3.del:
Konstrukcijska in nekonstrukcijska popravila
SIST EN 1504-3:2006
Proizvodi in sistemi za zaščito in popravilo betonskih konstrukcij – Definicije, zahteve, kontrola kakovosti in ovrednotenje skladnosti – 4.del:
Konstrukcijsko povezovanje
SIST EN 1504-4:2005
Proizvodi in sistemi za zaščito in popravilo betonskih konstrukcij – Definicije, zahteve, kontrola kakovosti in ovrednotenje skladnosti – 5.del:
Injektiranje betona
SIST EN 1504-5:2005</t>
  </si>
  <si>
    <t>Certifikat kontrole proizvodnje s strani certifikacijskega organa
Kemijski dodatki za beton, malto in injekcijsko maso – 2.del: Kemijski dodatki za beton – Definicije, zahteve, skladnost, označevanje in etiketiranje
SIST EN 934-2:2009+A1:2012
Kemijski dodatki za beton, malto in injekcijsko maso – 5.del: Kemijski dodatki za brizgan beton – Definicije, zahteve, skladnost, označevanje in obeleževanje
SIST EN 934-5:2008
Proizvodi in sistemi za zaščito in popravilo betonskih konstrukcij – Definicije, zahteve, kontrola kakovosti in ovrednotenje skladnosti – 2.del:
Sistemi za zaščito površine betona
SIST EN 1504-2:2004</t>
  </si>
  <si>
    <t>SIST EN 1026:2004</t>
  </si>
  <si>
    <t>SIST EN 206-1:2003/A2:2005</t>
  </si>
  <si>
    <t>SIST EN 206-1:2003/A1:2004</t>
  </si>
  <si>
    <t>SIST EN 206-1:2003</t>
  </si>
  <si>
    <t>Beton - 1.del - Specifikacija, lastnosti, proizvodnja in skladnost</t>
  </si>
  <si>
    <t>SIST EN 13055-1:2002/AC:2004</t>
  </si>
  <si>
    <t>SIST EN 13055-1:2002</t>
  </si>
  <si>
    <t>Lahki agregati – 1. del: Lahki agregati za beton, malto in injekcijsko malto</t>
  </si>
  <si>
    <t>SIST EN 12620:2002</t>
  </si>
  <si>
    <t>Agregati za beton</t>
  </si>
  <si>
    <t>SIST EN 197-1:2002</t>
  </si>
  <si>
    <t>Cement – 1. del: Sestava, zahteve in merila skladnosti za običajne cemente</t>
  </si>
  <si>
    <t>Standardi, ki se nanašajo AB oziroma materiale, ki se uporabljajo pri AB delih.</t>
  </si>
  <si>
    <t>Za izvajalca del so merodajne marke betonov, ki so navedene v posamezni postavki popisa oziroma v statičnem računu in armaturnih načrtih. V primeru neskladnosti velja tolmačenje statika.</t>
  </si>
  <si>
    <t>Za obliko in mesto morebitne delovne rege oz. prekinitve betoniranja se je treba predhodno dogovoriti s projektantom - statikom.</t>
  </si>
  <si>
    <t>Vse betonske površine mora izvajalec predati popolnoma ravne, vse neravnine, ki bi jih bilo eventuelno potrebno izravnati bodo upoštevane kot nekvalitetne  in gredo na račun izvajalca betonskih del.</t>
  </si>
  <si>
    <t>Izvajalec je dolžan izdelati projekt betona pred izvajanjem betonerskih del. Projekt betona potrdi projektant.</t>
  </si>
  <si>
    <t>AB plošče in stene - požarna odpornost REI 60.</t>
  </si>
  <si>
    <r>
      <t>a./ vgrajevanje betona se obračunava v m</t>
    </r>
    <r>
      <rPr>
        <vertAlign val="superscript"/>
        <sz val="9"/>
        <rFont val="Roboto Condensed"/>
      </rPr>
      <t>3</t>
    </r>
    <r>
      <rPr>
        <sz val="9"/>
        <rFont val="Roboto Condensed"/>
      </rPr>
      <t xml:space="preserve"> betona ali kot je navedeno v opisu del.
b./ Pri obračunu količin vgrajenega betona se odštejejo vse odprtine neglede na velikost.
c./ obračun armature se izvede na osnovi dejansko vgrajene armature na osnovi armaturnih načrtov.
d./ dodatki za eventuelne oteževalne okoliščine izvedbe del se ne obračunavajo posebej.</t>
    </r>
  </si>
  <si>
    <t>5.1.</t>
  </si>
  <si>
    <t>Obračun:</t>
  </si>
  <si>
    <t>vsa pomožna dela po opisu splošnih določil za betonska dela.</t>
  </si>
  <si>
    <t>4.3.</t>
  </si>
  <si>
    <t>naprava in transport betona s prenosom vsega materiala do mesta vgrajevanja.</t>
  </si>
  <si>
    <t>4.2.</t>
  </si>
  <si>
    <t>ročno vgrajevanje z ročnim ali strojnim zgoščevanjem betona v konstrukcije določenega preseka po opisu del.</t>
  </si>
  <si>
    <t>4.1.</t>
  </si>
  <si>
    <t>Opis dela:</t>
  </si>
  <si>
    <t xml:space="preserve">kot vidne konstrukcije se smatrajo vse tiste konstrukcije iz betona, ki ostanejo po izdelavi neometane ali neobložene. Betonske površine morajo biti ravne in vertikalne skladno z DIN normativi za ustrezne objekte (DIN 18802). Vidne betonske površine ne smejo biti krpane ali kako drugače zidarsko obdelane. Dopustna je samo obdelava odprtin za vezanje opažev in sicer tako,  da se jih zapre s plastičnimi čepi. </t>
  </si>
  <si>
    <t>3.4.</t>
  </si>
  <si>
    <t>kvaliteta betona mora ustrezati zahtevam splošnih določil za betonska dela in opisu del.</t>
  </si>
  <si>
    <t>3.3.</t>
  </si>
  <si>
    <t>višina prostega pada betona ne sme biti večja od 1,00 m. V primeru da se mora beton vmetavati z večje višine je potrebno, da bi preprečili segregacijo, uporabiti eno od priznanih metod za vgrajevanje betona.</t>
  </si>
  <si>
    <t>3.2.</t>
  </si>
  <si>
    <t>beton mora biti gost in brez gnezd. Armatura mora ostati na svojem mestu in mora biti obdana s predpisanim zaščitnim slojem betona (glej statični izračun).</t>
  </si>
  <si>
    <t>3.1.</t>
  </si>
  <si>
    <t>Pred pričetkom vgrajevanja betona morata biti opaž in armatura popolnoma zalit z betonom;</t>
  </si>
  <si>
    <t>nega betona (zaščita in močenje betona) skladno s projektom betona.</t>
  </si>
  <si>
    <t>2.7.</t>
  </si>
  <si>
    <t>čiščenje prostorov in delovnih naprav po končanem delu.</t>
  </si>
  <si>
    <t>2.6.</t>
  </si>
  <si>
    <t>vmetavanje betona v opaže, premeščanje lijaka med betoniranjem, premeščanje vibratorjev, ipd.</t>
  </si>
  <si>
    <t>2.5.</t>
  </si>
  <si>
    <t>razna popravila opažev pri betoniranju.</t>
  </si>
  <si>
    <t>2.4.</t>
  </si>
  <si>
    <t>čiščenje betonskega železa od blata, maščob in rje, ki se lušči, postavljanje podložk in začasno vezanje armature k opažu.</t>
  </si>
  <si>
    <t>2.3.</t>
  </si>
  <si>
    <t>čiščenje in močenje opažev neposredno pred betoniranjem.</t>
  </si>
  <si>
    <t>2.2.</t>
  </si>
  <si>
    <t>dela in ukrepe po določilih veljavnih predpisih varstva pri delu.</t>
  </si>
  <si>
    <t>2.1.</t>
  </si>
  <si>
    <t>Standardi za betonska dela vsebujejo poleg izdelave opisane v posameznih postavkah, še vsa potrebna pomožna dela in sicer:</t>
  </si>
  <si>
    <t>Betonska dela se morajo izvajati po določilih veljavnih tehničnih predpisih in normativih v soglasju s SIST EN 206-1 (uporaba skupaj s SIST 1026).</t>
  </si>
  <si>
    <t>Konstrukcije iz betona morajo biti ravne, izdelane po opažnem načrtu, brez votlih mest in brez iztekanj cementnega gela na stikih opažev. Nega betona vsebuje zaščito vgrajenega betona do polne trdnosti pred prevelikim izhlapevanjem vode iz betona, kakor tudi zaščito pred nizkimi temperaturami.  Izvajalec mora pustiti v vseh betonskih konstrukcijah odprtine za montažo instalacij.  
Splošno o izgledu betonov:  Vsi betoni morajo biti izdelani v  kvalitetnem opažu in ravni. Izgled betona mora slediti določilom, ki izhajajo iz smernic DBV/BDZ, osnova pa po DIN 18217 in DIN 18500, zatevani razred določen pri posameznih postavkah. Za natančnejšo definicijo zahtev glej tehnično poročilo.</t>
  </si>
  <si>
    <t>BETONSKA DELA:</t>
  </si>
  <si>
    <t>A.2./</t>
  </si>
  <si>
    <t>Skupaj zemeljska dela:</t>
  </si>
  <si>
    <t xml:space="preserve">geotekstil-filtrski sloj 200g/m2 (kot npr. Polyfelt TS50 ali enakovredno) </t>
  </si>
  <si>
    <t xml:space="preserve">nasutje kamnitega zmrzlinsko, odpornega material0/63 d  = 40.0 cm </t>
  </si>
  <si>
    <t xml:space="preserve">tamponski drobljenec TD 32 d = 25.0 cm </t>
  </si>
  <si>
    <t xml:space="preserve">ločilni sloj PE folija d = 0.2 cm </t>
  </si>
  <si>
    <t>a.1.9</t>
  </si>
  <si>
    <t>a.1.8</t>
  </si>
  <si>
    <t>a.1.7</t>
  </si>
  <si>
    <t>a.1.6</t>
  </si>
  <si>
    <t>a.1.5</t>
  </si>
  <si>
    <t>Opomba: zajeto v poglavju : ZAŠČITA GRADBENE JAME - ZEMELJSKA DELA</t>
  </si>
  <si>
    <t>a.1.4</t>
  </si>
  <si>
    <t>a.1.3</t>
  </si>
  <si>
    <t>a.1.2</t>
  </si>
  <si>
    <t>a.1.1</t>
  </si>
  <si>
    <r>
      <t>Opomba</t>
    </r>
    <r>
      <rPr>
        <i/>
        <sz val="11"/>
        <rFont val="Roboto Condensed"/>
      </rPr>
      <t xml:space="preserve">: zemeljska dela - izkopi, zasipi se izvajajo po zahtevah geomahanika. Pri izkopu mora biti prisoten geomehski nadzor, ki potrdi projektno predvideno sestavo tal. </t>
    </r>
  </si>
  <si>
    <t>V primeru da posamezne postavke v popisu ne zajemajo celotnega opisa potrebnega za funkcionalno dokončanje dela, mora izvajalec izvedbo le tega vključiti v ceno na enoto!</t>
  </si>
  <si>
    <t>Opomba:</t>
  </si>
  <si>
    <t>agregat za gradnjo cest</t>
  </si>
  <si>
    <t>SIST EN 13252:2001/ A1:2005</t>
  </si>
  <si>
    <t>SIST EN 13252:2001</t>
  </si>
  <si>
    <t>SIST EN 13251:2001/ A1:2005</t>
  </si>
  <si>
    <t>SIST EN 13251:2001</t>
  </si>
  <si>
    <t>Geotekstilije in geotekstilijam sorodni izdelki – Značilnosti, ki se zahtevajo pri nasipih, temeljih in trdnih strukturah in geotekstilije ki se zahtevajo pri drenažnih sistemih</t>
  </si>
  <si>
    <t>Standardi, ki se nanašajo zemeljska dela, oziroma materiale, ki se uporabljajo pri zemeljskih delih.</t>
  </si>
  <si>
    <t>Obračun izkopov se opravi mo m3 izkopa terena, merjeno na osnovi profilov, posnetih pred izkopom in po končanem izkopu.</t>
  </si>
  <si>
    <t>Čiščenje terena pred pričetkom izkopa ni predmet tega popisa.</t>
  </si>
  <si>
    <t>Prestavitev komunalnih vodov se obračunava po dejansko izvršenih delih in so predmet posebnega predračuna in projekta.</t>
  </si>
  <si>
    <t>Pred izkopom gradbene jame je potrebno preveriti, če je zemljišče prosto vseh komunalnih  vodov kot je; elektrika, voda, kanalizacija, telekomunikacije, ipd.</t>
  </si>
  <si>
    <t>Pripravljalna in pospravljalna dela so element prodajne cene, enako tudi zakoličbe, montaža in demontaža profilov za izvedbo izkopov, prenosi višinskih točk, zaščita višinskih točk in podobno</t>
  </si>
  <si>
    <t>Vsa zemeljska dela kot so; izkopi, zasipi in podobno, se morajo izvajati po določilih tehničnih predpisov in skladno z navodili na osnovi geotehničnega poročila.</t>
  </si>
  <si>
    <t>ZEMELJSKA DELA:</t>
  </si>
  <si>
    <t>A.1./</t>
  </si>
  <si>
    <t>Skupaj rušitvena dela dela:</t>
  </si>
  <si>
    <t>PK</t>
  </si>
  <si>
    <t xml:space="preserve">KV </t>
  </si>
  <si>
    <t xml:space="preserve">Nepredvidena dela: obračun po dejanskih količinah ugotovljenih na mestu samem; v predračunu je zajeta ocena </t>
  </si>
  <si>
    <t>a.0.21</t>
  </si>
  <si>
    <t>Rušenje / odstranitev bitumenskih hidroizolacij, točne mere kontrolirati na mestu samem pred izvedbo del</t>
  </si>
  <si>
    <t>a.0.20</t>
  </si>
  <si>
    <t>Kompletna odstranitev raznih kovinskih izdelkov</t>
  </si>
  <si>
    <t>a.0.19</t>
  </si>
  <si>
    <t>kpl</t>
  </si>
  <si>
    <t>Kompletna odstranitev vseh strojnih instalacij in vodovodne opreme</t>
  </si>
  <si>
    <t>a.0.18</t>
  </si>
  <si>
    <t>Kompletna odstranitev vseh elektro instalacija in elektro opreme</t>
  </si>
  <si>
    <t>a.0.17</t>
  </si>
  <si>
    <t>Odstranitev obstoječih finalnih tlakov. Izvajalec pred oddajo ponudbe pregleda obstojele stanje in na osnovi tega poda ceno za rušenje finalnih tlakov. V predračunu je podana skupna površina notranjih lakov. Površino posameznih v rst tlakov določi izvajalec na osnovi ogleda na mestu samem</t>
  </si>
  <si>
    <t>a.0.16</t>
  </si>
  <si>
    <t>AB pasovni temelji</t>
  </si>
  <si>
    <t>podložni betoni</t>
  </si>
  <si>
    <t>AB plošče</t>
  </si>
  <si>
    <t>AB stopnišča</t>
  </si>
  <si>
    <t>horizontalne AB vezi</t>
  </si>
  <si>
    <t>vertikalne AB vezi</t>
  </si>
  <si>
    <t>Rušenje / odstranitev AB konstrukcij:</t>
  </si>
  <si>
    <t>a.0.15</t>
  </si>
  <si>
    <t>Rušenje opečnih predelnih sten - ostalo enako kot postavka a.0.13</t>
  </si>
  <si>
    <t>a.0.14</t>
  </si>
  <si>
    <t>Rušenje / odstranitev opečnih zidov, vključno z ometom in keramičnimi oblogami - stene v sanitarijah. Tehnologijo rušenja določi izvajalec sam</t>
  </si>
  <si>
    <t>a.0.13</t>
  </si>
  <si>
    <t>Rušenje / odstranitev obstoječe lesene strešne konstrukcije sestavljene iz lesenih špirovcev, leh, sohe, ročice…. Strešna konstrukcija s porabo lesa do 0,07 m3/m2</t>
  </si>
  <si>
    <t>a.0.12</t>
  </si>
  <si>
    <t>Rušenje / odstranitev obstoječih peskolovov</t>
  </si>
  <si>
    <t>a.0.11</t>
  </si>
  <si>
    <t>Rušenje / odstranitev obstoječih razni  pločevinastih pocinkanih obrob na poševnih strehah, r.š. do 50 cm</t>
  </si>
  <si>
    <t>a.0.10</t>
  </si>
  <si>
    <t>Rušenje / odstranitev obtoječih pocinkanih žlebov ( horizontalni in vertikalni )</t>
  </si>
  <si>
    <t>a.0.9</t>
  </si>
  <si>
    <t>Rušenje / odstranitev obstoječe betonske kritine</t>
  </si>
  <si>
    <t>a.0.8</t>
  </si>
  <si>
    <t>e./ vrata velikosti nad  4 m2.</t>
  </si>
  <si>
    <t>d./ vrata velikosti  4 m2.</t>
  </si>
  <si>
    <t>c) vrata velikosti do 2 m2.</t>
  </si>
  <si>
    <t>b) okna velikosti 2 do 4 m2.</t>
  </si>
  <si>
    <t>a) okna  velikosti do 2 m2.</t>
  </si>
  <si>
    <t xml:space="preserve"> </t>
  </si>
  <si>
    <t>Odstranitev oken in vrat , kompletno s podboji, vsemi zaključki, policami, pragovi in pripirami ter odbojniki in senčili.</t>
  </si>
  <si>
    <t>a.0.7</t>
  </si>
  <si>
    <t>Izdelava tehnološkega načrta rušenja, katerega potrdi OVP in investitor. Prikaz faznosti rušenja, potek transportnih poti, načrt zaščite proti prašenju, proti zamakanju v "historični" objekt.</t>
  </si>
  <si>
    <t>a.0.6.</t>
  </si>
  <si>
    <t>Rušenje / odstranitev obstojele infrastrukture na območju novega objekta. Odstranijo se vsi komunalni vodi ki potekajo na trasi novega objekta. Izvajalec na osnovi predhodnega ogleda obstoječega stanja poda ceno za izvedbo del. V ceni upoštevati tudi vse eventuelne prestavitve komunalnih vodov v skladu z upravljalci komunalnih vodov</t>
  </si>
  <si>
    <t>a.0.5</t>
  </si>
  <si>
    <t>Odklop vseh instalacijskih priključkov v objektu in fizična ločitev instalacij .</t>
  </si>
  <si>
    <t>a.0.4.</t>
  </si>
  <si>
    <t>Zakoličba obstoječih komunalnih vodov s strani pooblaščenih upravljalcev.</t>
  </si>
  <si>
    <t>a.0.3.</t>
  </si>
  <si>
    <t>Ureditev in zavarovanje dostopov do gradbišča, priprava vseh potrebnih elaboratov ter pridobitev dovoljenj  za dostop do gradbišča in organizacijo gradbišča. Izvajalec mora v ceni upoštevati tudi pridobitev vseh soglasij mejašev za organizacijo rušitev in transport.</t>
  </si>
  <si>
    <t>a.0.2.</t>
  </si>
  <si>
    <t>Ureditev gradbišča skladno z varnostnim načrtom in načrtom organizacije gradbišča, postavitev zaščitnih ograj, gradbiščnega in pisarniškega kontejnerja, gradbiščne table, deponije, gasilnega aparata, wcja, zavarovanje in ureditev transportnih poti, ureditev elektro in vodovodnega priključka.</t>
  </si>
  <si>
    <t>a.0.1.</t>
  </si>
  <si>
    <t>Izvajalec je dolžan predati vse evidenčne liste o oddaji odpadnega materiala v trajno deponijo</t>
  </si>
  <si>
    <t>Pred pričetkom del mora izvajalec izdelati posnetek obstoječega stanja sosednjih objektov in spremljati stanje ves čas gradnje / rušenja objekta po tem predračunu.</t>
  </si>
  <si>
    <t>V času gradnje je treba predvideti vse potrebne varnostne ukrepe in tako organizacijo na gradbiščih, da bo preprečeno onesnaževanje voda, ki bi nastalo zaradi transporta, skladiščenja ali uporabe tekočih goriv ali drugih nevarnih snovi</t>
  </si>
  <si>
    <t>Za gradbišče je treba zaradi preprečevanja in zmanjševanja razpršene emisije delcev zagotavljati naslednje organizacijske ukrepe:
• na gradbišču je treba zmanjševati količine skladiščenega gradbenega materiala in gradbenih odpadkov,
• skladiščeni gradbeni material je treba zaradi zmanjšanja prašenja prekrivati, vlažiti ali zaslanjati pred vplivi vetra,
• na izvozih z gradbiščnih cest oziroma izvozih iz gradbišč na ceste, ki so javno dobro, je treba zagotoviti pranje koles in podvozja vozil,
• redno je treba čistiti gradbiščne ceste z učinkovitimi pometalnimi stroji, ki ne povzročajo prašenja, ali s postopki mokrega čiščenja,
• na gradbišču je treba omejiti hitrost vozil na največ 10 km/h.</t>
  </si>
  <si>
    <t>15./</t>
  </si>
  <si>
    <t>pri premeščanju in pretovarjanju je treba gradbene odpadke odmetavati z višin, ki niso večje od višin posod ali zabojnikov, ki se uporabljajo za zbiranje in prevažanje gradbenih odpadkov, gradbene odpadke pa je treba zbirati in prevažati v zaprtih ali pokritih posodah ali zabojnikih.</t>
  </si>
  <si>
    <t>14./</t>
  </si>
  <si>
    <t>prah je treba vezati na površinah materialov z vzdrževanjem vlažnosti materiala, na primer z avtomatsko vodenim ali ročnim vodnim škropljenjem,</t>
  </si>
  <si>
    <t>13./</t>
  </si>
  <si>
    <t>prašne usedline je treba odstranjevati z vlažnim ali mokrim postopkom glede na stanje tehnike ali s sesalnim postopkom z uporabo primernega sesalnika za prah ali prašne usedline,</t>
  </si>
  <si>
    <t>prepovedano je prašno usedlino odstranjevati s pihanjem, prašne površine čistiti s stisnjenim zrakom ali čistiti na območju gradbišča s suhim pometanjem,</t>
  </si>
  <si>
    <t>12./</t>
  </si>
  <si>
    <t>10./</t>
  </si>
  <si>
    <t>9./</t>
  </si>
  <si>
    <t>8./</t>
  </si>
  <si>
    <t>Izvajalec je dolžan pred oddajo ponudbe pregledati eventuelno stanje in ugotovljena manjkajoča dela vključiti v ceno</t>
  </si>
  <si>
    <t>7./</t>
  </si>
  <si>
    <t>y./ v enotnih cenah mora izvajalec zajeti vse stroške za sortiranje odpadnega materiala, nakladnje in odvoz v trajno deponijo, vključno z vsemi stroški na deponiji.</t>
  </si>
  <si>
    <t>x./ v enotni ceni mora izvajalec zajeti tudi stroške čiščenja dostopnih cest, v času izvedbe rušitvenih del.</t>
  </si>
  <si>
    <t>o./ vsa potrebna dokazovanja kakovosti materiala, pravilnega načina izvedbe in izvedenih del (certifikati uporabljenih materialov, meritve tlačne trdnosti, poročila, itd.).</t>
  </si>
  <si>
    <t>V  primeru da posamezne postavke v popisu ne zajemajo celotnega opisa potrebnega za funkcionalno dokončanje dela, mora ponudnik izvedbo le tega vključiti v ceno na enoto!</t>
  </si>
  <si>
    <t>Rušitvena dela se izvajao ročno. in strojno.  Pri izvajanju rušitev je treba upoštevati vsa zakonska določila, posebno pozornost je posvetiti varstvu pri delu. Vse gradbene odpadke je potrebno odpeljati na deponijo komunalnih odpadkov v skladu z Odlokom o načinu upravljanja javne službe ravnanja s komunalnimi odpadki na območju občine in Pravilnikom o ravnanju z odpadki (Uradni list RS št. 84/98), ter skladno s "STROKOVNO OCENO MOŽNIH POMEMBNIH VPLIVOV NA OKOLJE ZA SLOVENSKO NARODNO GLEDALIŠČE DRAMA LJUBLJANA", ki jo je izdelal: GIGA-R, okoljsko svetovanje in rešitve,
Margita Žaberl s.p.,
Šmartinska cesta 72, 1000 Ljubljana, z dne 14.11.2019; št. naloge 132 / 2019</t>
  </si>
  <si>
    <t>Izvajalec je dolžan predati naročniku  vse evidenčne liste o oddaji odpadnega materiala v stalno deponijo.</t>
  </si>
  <si>
    <t>Izvajalec sam izdela shemo organizacije gradbišča, ki jo potrdi naročnik s svojo nadzorno službo. Izvajalec GOI del mora v enotnih cenah vseh del predvideti vse stroške, ki so odvisni od npr.; zapor pločnika, parkirnim, vseh potrebnih soglasij ustreznih institucij; pred pričetkom del in izdelavo ponudbe si mora izvajalec ogledati lokacijo izvedbe bodočih del. Naročnik ne bo priznal nobenih dodatnih stroškov, ki bi izvirali iz nepoznavanja lokacije ali drugih logističnih problemov.</t>
  </si>
  <si>
    <t>Pred pričetkom del in pred izdelavo ponudbe mora izvajalec dodatno pregledati obstoječe stanje  in stanje obstoječijh konstrukcij, ki se rušijo. Pregledati je potrebno že izdelan načrt rušitvenih del in projektantu ali nadzorni službi posredovati eventualne pripombe. V postavkah rušitvenih del je v cenah za enoto mere potrebno zajeti: 
A./  Vse potrebne zaščite delovne sile, strojev in neposredne okolice ter obstoječih objektov v času izvajanja rušitvenih del; še posebej pa mirujoči in tekoči promet pešcev in vozil. 
B./  Z ruševinami, ki nastanejo pri rušitvi   se ravna v skladu  s Pravilnikom o ravnanju z odpadki (Ur. l. RS št. 84/98). Pred odvozom v stalno deponije se ruševine sortirajo v skladu s klasifikacijami istega Pravilnika .</t>
  </si>
  <si>
    <t xml:space="preserve">Splošna določila: </t>
  </si>
  <si>
    <t>RUŠITVENA  DELA:</t>
  </si>
  <si>
    <t>A.0./</t>
  </si>
  <si>
    <t>GRADBENA DELA :</t>
  </si>
  <si>
    <t>A./</t>
  </si>
  <si>
    <t>skupaj €</t>
  </si>
  <si>
    <t>k</t>
  </si>
  <si>
    <t>e</t>
  </si>
  <si>
    <t>opis postavke / dela</t>
  </si>
  <si>
    <t>z.št.</t>
  </si>
  <si>
    <t>Skupaj gradbena dela :</t>
  </si>
  <si>
    <t>BETONSKI PREFABRIKATI - fasadna obloga in stopniščna jedra</t>
  </si>
  <si>
    <t>A.7</t>
  </si>
  <si>
    <t>FASADERSKA DELA:</t>
  </si>
  <si>
    <t>A.6</t>
  </si>
  <si>
    <t>CEMENTNI ESTRIHI:</t>
  </si>
  <si>
    <t>A.5</t>
  </si>
  <si>
    <t>A.4</t>
  </si>
  <si>
    <t>A.2</t>
  </si>
  <si>
    <t>A.1</t>
  </si>
  <si>
    <t xml:space="preserve">RUŠITVENA DELA: </t>
  </si>
  <si>
    <t>A.0</t>
  </si>
  <si>
    <t xml:space="preserve"> REKAPITULACIJA GRADBENIH DEL </t>
  </si>
  <si>
    <t>PROJEKT: KULTURNO UPRAVNI CENTER IVANČNA GORICA</t>
  </si>
  <si>
    <t xml:space="preserve">Skupaj oprema dvorane - stoli: </t>
  </si>
  <si>
    <t>sedeži za invalide</t>
  </si>
  <si>
    <t>dodatna sedišča</t>
  </si>
  <si>
    <t>fiksna sediščla:</t>
  </si>
  <si>
    <t>izbrani tekstil kot npr: Aresline KING L (Cat.3) 440 ali enakovredno</t>
  </si>
  <si>
    <t>4. obloga za naslon za roke - LESENA KAPA ZA ROKO:
•	Pokrov roke iz 18 mm debele vezane plošče, pobarvan z barvami na vodni osnovi</t>
  </si>
  <si>
    <t>3. MASTER sedež:
•	Struktura iz brezovega vezanega lesa debeline 15 mm in obdelana z bukovim furnirjem, zglajena in barvana s prozorne barve na vodni osnovi.
•	Stranski nosilci iz jeklene pločevine debeline 3 mm in vlečene jeklene palice premera 14 mm.
•	 Protiuteži iz laminiranega jekla 30x6 mm za vrnitev sedeža v mirovanje s pomočjo gravitacije.
•	Oblazinjenje iz oblikovane plasti poliuretanske pene brez uporabe CFC, samougasljive z gostoto 40 kg/m3 z največjo debelino 85 mm nad konstrukcijo. Podloga je na sedežni vložek prilepljena z lepilom na vodni osnovi.
•	Sedež ima sistem za enostavno odstranitev za hiter dostop do opore za hrbet. Možno je imeti tudi varnostno sponko, da onemogočite to funkcijo.
•	Popolnoma oblazinjen sedež, pri čemer je oblazinjenje dvojno prešito s kovičenjem, ni prilepljeno na blazino in je v vrečki ter se na zadnji strani zapira z zadrgo.
•	Odstranljiv sedež brez orodja</t>
  </si>
  <si>
    <t>2. MASTER naslonjalo:
•	Struktura naslonjala z vložkom iz bukove vezane plošče debeline 12 mm. Naslonjalo ima trojno krivino (dvojno navpična ukrivljenost in konkavna krivulja)
•	Oblazinjenje sprednjega naslonjala iz samougasljive poliuretanske pene brez CFC in izrezani iz bloka s povprečno debelino 70 mm, z gostota 40 Kg / m3. 
•	Oblazinjenje je pritrjeno na vložek iz vezanega lesa naslonjala z lepilom na vodni osnovi smola.
•	sistem hitrega pritrjevanja naslonjala na stranice v 3 mm debelo jekleno pločevino, barvano z epoksi prahom in zadrževalna sponka iz harmoničnega jekla. Ta sistem pritrditve omogoča hitro montažo, demontažo in nastavitev kot naslonjala v dveh položajih, ki se med seboj razlikujeta za 5° tudi po namestitvi stola in brez uporabe orodja, hkrati pa zagotavlja varno, močno pritrditev, zaščiteno pred posegi.
•	Naslonjalo je v celoti oblazinjeno in prevleka z dvojnim šivom ni lepljena, ampak je pritrjena z mehanski sidrni sistem in kovinske sponke na nevidnih območjih.
•	 Ščitnik za spodnji del hrbta (polovična višina) iz polipropilena</t>
  </si>
  <si>
    <t>1.	EVO stranice: 
•	Struktura stranske noge je izdelana iz jeklene pločevine, prevlečene z epoksi prahom, in je sestavljena iz ovalne cevaste noge 90x30x2 mm, 3 mm debele stranske plošče in 4 mm debele zgornje plošče. Noga je iz 2mm debele prešane pločevine s talno fiksacijo
•	pokrovi vijakov iz polipropilena v enaki barvi kot kovinska konstrukcija.
•	-Stranske zapiralne plošče v polni višini iz 10 mm debele iverne plošče
•	Sprednji zapiralni paneli iz brezovega iverala debeline 28 mm
•	Pokrovi za roke iz ABS.
•	Prevleka iz blaga ni prilepljena na peno, ampak pritrjena s kovinskimi sponkami.
•	Sedalni rotacijski spoji iz samomazalne acetalne smole (POM), ki ne zahteva vzdrževanja. Sedežni spoji so opremljeni z blažilnikom iz visokotehnološkega viskoelastičnega elastomera, ki pri temperaturi 20 ° lahko absorbira in pretvori 95 % energije udarca sedeža v toploto med samodejnim vračanjem v navpični položaj. Mehanizem za dvig sedeža mora biti tih. Raven zvočnega tlaka ne sme preseči L1 = 25 dBA, ko merjeno 1 m od sedeža v času trajanja dviga sedeža. L1 je raven zvočnega tlaka, presežena za 1 odstotkov trajanja.</t>
  </si>
  <si>
    <t xml:space="preserve">stoli v sestavi: </t>
  </si>
  <si>
    <t>Dobava in montaža stolov v dvorani: stoli kot npr: Aresline Eidos  ali enakovredno</t>
  </si>
  <si>
    <t>b.22.1</t>
  </si>
  <si>
    <t>Opomba: kjer so v popisih navedeni proizvajalci velja tudi ponudba enakovredno</t>
  </si>
  <si>
    <t>odstranjevanje preostalega materiala, odnos in odvoz iz gradbišča, končno čiščenje in zavarovanje izvedenih del do predaje in podobno.</t>
  </si>
  <si>
    <t>popravila zidov oz. oblog sten poškodovanih ob izvajanju del</t>
  </si>
  <si>
    <t>nanos izravnalne mase, kjer je to zahtevano po opisu posamezne postavke</t>
  </si>
  <si>
    <t>Storitve kooperanta obsegajo (če ni z medsebojno pogodbo drugače določeno)</t>
  </si>
  <si>
    <t>vsa dela morajo biti izvršena po določilih veljavnih normativov in v soglasju s tehničnimi predpisi za izvajanje tovrstnih  del.</t>
  </si>
  <si>
    <t>OPREMA DVORANE - STOLI</t>
  </si>
  <si>
    <t>B.22</t>
  </si>
  <si>
    <t>Skupaj tehnologija kuhinje</t>
  </si>
  <si>
    <t>HLAJENI PULT; dim.2400x700x900/1100 mm 
- desno omarica z drsnimi vrati 
- 4x box, temperaturno območje: +2°C/+8, 
- kompresor vgrajen desno/dinamično hlajenje 
- zavih zadaj 200 mm 
- 2x vtičnice na zavihu 1N-230V 
- slepa fasada 
priključna moč: 2,7kW 1N~230</t>
  </si>
  <si>
    <t>b.21.11</t>
  </si>
  <si>
    <t>PULT; dim.2600x700x900/1100 mm 
- levo set predalov 
- desno 2x omarica s krilnimi vrati 
- zavih zadaj 200 mm 
- 3x vtičnice na zavihu 1N-230V 
- slepa fasada 
priključna moč: 3,0kW 1N~230V</t>
  </si>
  <si>
    <t>b.21.10</t>
  </si>
  <si>
    <t>MLINČEK ZA KAVO Z DOZATORJEM; elektronski  priključna moč: 0,65kW 1N~230V</t>
  </si>
  <si>
    <t>b.21.9</t>
  </si>
  <si>
    <t>KAVNI APARAT – 2 ročke; dim.606x550x496 mm mm 
priključna moč: 3,7kW 3N~400V 
priklop vode: HV DN20 
odtok: DN50</t>
  </si>
  <si>
    <t>b.21.8</t>
  </si>
  <si>
    <t>LEDOMAT ; dim.400x545x690 mm 
- kap. 25kg ledu/dan 
priključna moč: 0,3kW 1N-230V 
priklop vode: HV DN20 
odtok: DN50</t>
  </si>
  <si>
    <t>b.21.7</t>
  </si>
  <si>
    <t>NEVTRALNI RETROPULT ; dim.2500x700x900/1000 mm 
- levo prostor za ledomat 
- set predalov 
- prostor za kavni aparat 
- predal za odpadno kavo, pod predalom kiper za odpadke 
- desno korito (340x400x150 mm) z nam. enoročno mešalno baterijo 
- spodaj prekucnik za odpadke 
- ostalo zaprto s krilnimi vrati 
- zavih zadaj in desno 20/100 mm 
priklop vode: THV DN15 
odtok: DN50</t>
  </si>
  <si>
    <t>b.21.6</t>
  </si>
  <si>
    <t>STROJ ZA POMIVANJE KOZARCEV S POVRATNIM ZAJEMANJEM TOPLOTE
dim.600x640x820 mm 
- svetla vstavna višina: 309 mm 
- velikost košar: 500x500 mm 
priključna moč: 7,9kW 3N~400V 
priklop vode: HV DN20 
odtok: DN50</t>
  </si>
  <si>
    <t>b.21.5</t>
  </si>
  <si>
    <t>MEHČALEC ZA VODO – DELNO RAZSOLJEVANJE dim.Ø250x595 mm</t>
  </si>
  <si>
    <t>b.21.4</t>
  </si>
  <si>
    <t>KAVARNA: ŠANK: NEVTRALNI RETROPULT ; dim.2500x700x900/1000 mm 
- levo 2x prekucnik za odpadke 
- korito (400x400x250 mm) z nam. enoročno mešalno baterijo ter odcejalnikom desno 
- pod odcejalnikom prostor za podpultni pomivalni stroj 
- desno vodila za košare 500x500 mm 
- ostalo zaprto s krilnimi vrati 
- zavih zadaj in levo 20/100 mm 
priklop vode: THV DN15 
odtok: DN50</t>
  </si>
  <si>
    <t>b.21.3</t>
  </si>
  <si>
    <t>HLADILNA OMARA ZA PIJAČO; dim. 600x700x2030 mm 
- izolirna steklena vrata 
- volumen: 450 l 
- 6 prestavljivih žičnih polic 
- temperaturno območje: +2°C/+12°C, dinamično hlajenje 
- notranja osvetlitev LED 
priključna moč: 0,1kW 1N-230V</t>
  </si>
  <si>
    <t>b.21.2</t>
  </si>
  <si>
    <t>A SKLADIŠČE KAVARNE
ODPRT KOVINSKI REGAL
dim. 900x600x2000 mm 
- 5 prestavljivih polic 
- nosilnost posamezne police 100 kg/m dolžine</t>
  </si>
  <si>
    <t>b.21.1</t>
  </si>
  <si>
    <t>TEHNOLOGIJA KUHINJE</t>
  </si>
  <si>
    <t>B.21</t>
  </si>
  <si>
    <t>Skupaj zunanja sečila :</t>
  </si>
  <si>
    <t>Poz:SC-18, dim: 1550mm x 2600mm</t>
  </si>
  <si>
    <t>Poz:SC-18, dim: 1650mm x 2600mm</t>
  </si>
  <si>
    <t>Poz:SC-18, dim: 1700mm x 2600mm</t>
  </si>
  <si>
    <t>Poz:SC-18, dim: 1750mm x 2600mm</t>
  </si>
  <si>
    <t>Poz:SC-17, dim: 1800mm x 2600mm</t>
  </si>
  <si>
    <t>Poz:SC-16, dim: 1850mm x 2600mm</t>
  </si>
  <si>
    <t>Poz:SC-15, dim: 1900mm x 2600mm</t>
  </si>
  <si>
    <t>Poz:SC-14, dim: 1950mm x 2600mm</t>
  </si>
  <si>
    <t>Poz:SC-14, dim: 2000mm x 2600mm</t>
  </si>
  <si>
    <t>Poz:SC-13, dim: 2150mm x 2600mm</t>
  </si>
  <si>
    <t>Poz:SC-12, dim: 2200mm x 2600mm</t>
  </si>
  <si>
    <t>Poz:SC-11, dim: 850mm x 2100mm</t>
  </si>
  <si>
    <t>Poz:SC-10, dim: 1000mm x 2100mm</t>
  </si>
  <si>
    <t>Poz:SC-9, dim: 1050mm x 2100mm</t>
  </si>
  <si>
    <t>Poz:SC-8, dim: 1750mm x 2100mm</t>
  </si>
  <si>
    <t>Poz:SC-7, dim: 1800mm x 2100mm</t>
  </si>
  <si>
    <t>Poz:SC-6, dim: 1900mm x 2100mm</t>
  </si>
  <si>
    <t>Poz:SC-5, dim: 1950mm x 2100mm</t>
  </si>
  <si>
    <t>Poz:SC-4, dim: 2000mm x 2100mm</t>
  </si>
  <si>
    <t>Poz:SC-3, dim: 2100mm x 2100mm</t>
  </si>
  <si>
    <t>Poz:SC-2, dim: 2150mm x 2100mm</t>
  </si>
  <si>
    <t>Poz:SC-1, dim: 2200mm x 2100mm</t>
  </si>
  <si>
    <t>VD2;VD5;VD6</t>
  </si>
  <si>
    <t xml:space="preserve">Postavke izvesti v skladu z detajli: </t>
  </si>
  <si>
    <t>Izdelava, dobava in montaža notranjih screen senčil kot npr. Durach K-125. Notranja senčila se upravljajo ročno. Visokokakovosten sistem notranjih rolscreenov sestavlja gred iz ekstrudiranega aluminija (34mm x 1,5mm ) z gladko delujočim verižnim pogonom, ki je vgrajen na strani. Pogod ne je opremljen s samodejnim blokirnim mehanizmom za nastavitev screena na poljubno višino. Za upravljanje se uporablja neskončna verižica iz nerjavečega jekla ( 4,8x6mm). Screen rolo se montira na horizontalni fasadni profil s pomočjo standardnih sistemski konzol iz nerjavnega jekla. Spodnja utež je izvedena iz palice V2A(d=10mm), služi kot spodnji konec screena. Palica leži v zašitem prostoru z notranjo dimenzijo 25mm. Zdrs palice je preprečen z vgrajenimi O obroči na obeh koncih palice.</t>
  </si>
  <si>
    <t>b.22.2</t>
  </si>
  <si>
    <t>Objekt 2 - uprava - 2.nadstropje, dim: 2150mm x 2400mm</t>
  </si>
  <si>
    <t>Objekt 2 - uprava - 2.nadstropje, dim: 1950mm x 2400mm</t>
  </si>
  <si>
    <t>Objekt 2 - uprava - 1.nadstropje, dim: 2150mm x 2300mm</t>
  </si>
  <si>
    <t>Objekt 2 - uprava - 1.nadstropje, dim: 1950mm x 2300mm</t>
  </si>
  <si>
    <t>Objekt 1 - knjižnica - 2.nadstropje, dim: 2150mm x 2400mm</t>
  </si>
  <si>
    <t>Objekt 1 - knjižnica - 2.nadstropje, dim: 1950mm x 2400mm</t>
  </si>
  <si>
    <t>Objekt 1 - knjižnica - 1.nadstropje, dim: 2150mm x 2300mm</t>
  </si>
  <si>
    <t>Objekt 1 - knjižnica - 1.nadstropje, dim: 1950mm x 2300mm</t>
  </si>
  <si>
    <t>VD4; VD5; VD6; HD6; HD8; HD9;HD10</t>
  </si>
  <si>
    <t>Tkanina iz steklenih vlaken s PVC prevleko, negorljiva po DIN 4102-1 B1, z visoko transparentnostjo in prosojnostjo. Teža blaga najmanj 525g/m2. Ob straneh z neprekinjeno privarjeno zadrgo. Izbor dizajna glede na kolekcijo Hella. V tonu po izboru odgovornega projektanta.</t>
  </si>
  <si>
    <t>Screen tekstil:</t>
  </si>
  <si>
    <t xml:space="preserve">Cevasti motor z delovno napetostjo 230 V s posebno funkcijo zaščite screena v smeri navzdol in zaznavo blokade v smeri navzgor za zaščito tkanine. Razred zaščite IP44. Moč prilagojena velikosti sistema. Pogon je vgrajen v pogonsko gred z izklopom vrtilnega momenta v zgornjem končnem položaju. Za nastavitev končnik položajev je potreben kabel za programiranje. Termično zaščitno stikalo kot zaščita pred pregrevanjem. standardno s 3m kabla brez Hirschmannovega priključka. </t>
  </si>
  <si>
    <t>Pogon:</t>
  </si>
  <si>
    <t>Spustni profil (utež) je iz ekstrudiranega aluminija dimenzij Ø 35mm z vstavljeno jekleno utežjo in plastičnimi končnimi pokrovi.</t>
  </si>
  <si>
    <t>Spustni profil (utež):</t>
  </si>
  <si>
    <t>Pletenica s poliamidom prevlečena iz nerjavnega jekla, dimenzije Ø 2,5mm. Pletenica je na spodnjem koncu pritrjena s pomočjo vpenjalnih konzol, katere so fiksirane v os fasadnega vertikalnega profila. Na zgornjem koncu je pletenica pritrjena na kaseto screena z vtisnjenim tulcem in vzmetjo, katera omogoča optimalno napetost.</t>
  </si>
  <si>
    <t>Vertikalna vodila:</t>
  </si>
  <si>
    <t xml:space="preserve">Valjčna gred, je iz pocinkanega jekla Ø63x1mm. Oba konca valjčne cevi sta opremljena s plastičnimi adapterji. </t>
  </si>
  <si>
    <t>Valjčna gred:</t>
  </si>
  <si>
    <t>Zgornja dvodelna kaseta screena je dimenzije 115mm x 150mm in je izdelana iz ekstrudiranega aluminija. Kaseta je pritrjena na sistemske alu konzole. Revizijski alu profil je prav tako ekstrudiran in omogoča servisni dostop od spodaj.</t>
  </si>
  <si>
    <t>Kaseta screena:</t>
  </si>
  <si>
    <t>ZUNANJA SCREEN SENČILA</t>
  </si>
  <si>
    <t>Kontrolo kvalitete v proizvodnji in na montaži izvajati v skladu s ISO 9002. Naročnik si pridržuje pravico, da njegova pooblaščena oseba izvaja naključne kontrolne preglede v proizvodnji fasadnih elementov.</t>
  </si>
  <si>
    <t xml:space="preserve"> Potrebno je zagotavljati kontrole izvedbe del v proizvodnji in na montaži, dosledno upoštevati navodila proizvajalcev gradbenih proizvodov za vgradnjo iz pripadajočih tehničnih specifikacij.</t>
  </si>
  <si>
    <t xml:space="preserve">Vgrajeni material mora ustrezati veljavnim normativom in  standardom, ter ustrezati predpisani kvaliteti določeni s projektom , kar se dokaže z delavniškimi načrti, poročili testiranj in atesti. </t>
  </si>
  <si>
    <t>Upoštevati je splošna določila.</t>
  </si>
  <si>
    <t>ZUNANJE SENČENJE</t>
  </si>
  <si>
    <t>ZUNANJA SENČILA</t>
  </si>
  <si>
    <t>B.20</t>
  </si>
  <si>
    <t>Skupaj strešni varovalni sistem:</t>
  </si>
  <si>
    <t>Jeklenica debeline 8mm</t>
  </si>
  <si>
    <t>Sidrne točke ( skladno z načrtom varovanja)</t>
  </si>
  <si>
    <t>Kompletna dobava in montaža fiksnega varovalnega sistema strehe, za pritrditev osebne varovalne opreme proti padcem v globino. Sistem je sestavljen iz fiksnih sider iz nerjavečega jekla 1.4301, z zanko, katero je mogoče odstraniti, povezovalne jeklenice premera 8mm iz nerjavečega jekla ter amortizerja za kompenzacijo sunkov.
Sidrna točka mora imeti vnaprej določeno prelomno točko, ki lahko določi definirano okvaro. Točkovno varnostno sidro (kot npr. TigaTech TS-ES 700 III-B), preizkušeno v skladu z ONORM EN 795:2012 – tip A, tip C in CEN/TS 16415 odobren s strani DIBt inštituta. Sistem namenjen za zaščito pred padcem z višine največ 3 osebam.  Namestitev v skladu z navodili proizvajalca z uporabo priloženih pritrdilnih materialov na nosilno konstrukcijo. Vgraditi ga je potrebno v strešno konstrukcijo v skladu z ustreznimi normativi ali smernicami za strehe (z uporabo priključne manšete). Izvajalec gradbenih del mora strešno konstrukcijo preveriti glede sposobnosti absorbiranja nastalih sil. Upoštevati je treba tehnične gradbene predpise.</t>
  </si>
  <si>
    <t>b.19.1</t>
  </si>
  <si>
    <t>STREŠNI VAROVALNI SISTEM PROTI PADCEM V GLOBINO</t>
  </si>
  <si>
    <t>B.19</t>
  </si>
  <si>
    <t>Skupaj stropne obloge - spuščeni stropovi:</t>
  </si>
  <si>
    <t>Enako kot posatvka b.18.6, le stene pod stropov v višini 60 cm</t>
  </si>
  <si>
    <t>b.18.6/1</t>
  </si>
  <si>
    <t xml:space="preserve">toplotno-izolacijske plošče – kompozit kamene volne iz heraklitne tankslojne obl., npr.: Knauf Insulation  TEKTALAN A2-E-31 035/2 ali enakovredno  d  = 16.0 cm
R = 4.25 (m2.K)/W </t>
  </si>
  <si>
    <t>b.18.6</t>
  </si>
  <si>
    <t>ST5 - d6 : zračni sloj 27,75 cm</t>
  </si>
  <si>
    <t>ST5 - d5 : zračni sloj 147,75 cm</t>
  </si>
  <si>
    <t>ST5 - d4 : zračni sloj 103,75 cm</t>
  </si>
  <si>
    <t>ST5 - d3 : zračni sloj 77,75 cm</t>
  </si>
  <si>
    <t>ST5 - d2 : zračni sloj 8,75 cm</t>
  </si>
  <si>
    <t>ST5 - d1: zračni sloj 43,75 cm</t>
  </si>
  <si>
    <t>odmik podkonstrukcije (zračni sloj):prostor za razvod inštalacij
a./  podkonstrukcija: tankostenski pocinkani profili,  d = 6.0 cm obešeni z žičnimi obešali v a.b. ploščo, podkonstrukcija je dvonivojska (3 + 3 cm) npr.: KNAUF CD30, ali enakovredno
b./stropna obloga: gips-kartonske plošče d 0  1.25cm npr.: KNAUF GKB 1.25, ali enakovredno bandažirane v kvaliteti K2</t>
  </si>
  <si>
    <t>b.18.5</t>
  </si>
  <si>
    <t>b.18.4</t>
  </si>
  <si>
    <t>e./ Pritrjevanje z aluminijastim profili  kot npr. VOGL tipa C – 001 ali enakovredno po obodu raztegnjenega stropa. Prašno lakirano v RAL barvi po izboru projektanta za neposredno namestitev na robne površine. Profili so v območjih vogalov upognjeni, da se zmanjša nevarnost poškodbe folije (ne rezani). Povezovalno območje sponke mora zdržati statično vlečno obremenitev približno 20 - 30 kg/m1, vse vključeno v ceni</t>
  </si>
  <si>
    <t>d./ Raztegnjeni viseči strop potrebno pritrditi v profile fiksirane na obodno konstrukcijo iz gipskartonski plošč, barvanih v beli barvi, hermetično zaprto, vključeno v ceni. Folija je iz dveh delov, madsebojno varjenih z nevidnim zvarom.</t>
  </si>
  <si>
    <t xml:space="preserve">c./ raztegnjen viseč strop kot npr. Vogl Stretch Ceiling ali enakovredno v beli barvi, požarni razred B1 z zvočno absorpcijsko mikroperforacijo tipa 25 / 20 / N 35, premer luknje 0,15 mm, razmik 2,0 mm, odstotek perforiranega območja 1,2%. Površinska masa 250 g/m², Toplotna prevodnost 0,13 W (mxK).  Folija se fiksira s posebnimi vzmetmi za obešanje ali napenjanje. Profesionalna dobava in montaža v skladu z navodili proizvajalca in DIN 18168. </t>
  </si>
  <si>
    <t>a./ toplotna izolcacija, kamena volna,srednje gostote  d = 8.0 cm; (glej akustični elaborat) barvan v belo barvo na spodnji strani so pritrjena svetila L1
b./ zračni prostor  d = 37.0 cm</t>
  </si>
  <si>
    <t>Komplena izvedba v sestavi:</t>
  </si>
  <si>
    <t>ST3  Stropna obloga sejne sobe občine v pritličju – območje osvetlitve</t>
  </si>
  <si>
    <t>b.18.3</t>
  </si>
  <si>
    <t>dim:  97 x 214 cm</t>
  </si>
  <si>
    <t>dim: 110 x 214 cm</t>
  </si>
  <si>
    <t>dim: 112 x 213 cm</t>
  </si>
  <si>
    <t>Dodatek za izvedbo montažno / demontažne izvedbe revizijskega dostopa v medprostor</t>
  </si>
  <si>
    <t>b.18.2/1</t>
  </si>
  <si>
    <t>a./ toplotna izolcacija, v pasu širine 100 cm ob treh fas.linijah, kamena volna,srednje gostote  d = 18.0 cm; D = 0.035 W/(m.K) npr.: Knauf Insulation DP-8, plošče sidrane
b./ prezračevan zračni prostor 
c./ stropna obloga: aluminijske sistemske plošče  d = 0.5 cm  (pločevina 0.4 mm,jedro PE 4 mm, ploč.0.4 mm; npr.: ALPOLIC ali enakovredno, tip oz. barva po izbiri arhitekta, vgrajene s kovičenjem na sistemsko podkonstr. po tehničnih specifikacijah proizvajalca</t>
  </si>
  <si>
    <t>b.18.2</t>
  </si>
  <si>
    <t xml:space="preserve">a./ zračni prostor  d = 40.0 cm med PVP ploščo in spuščeno stropno oblogo  za razvod strojnih in elektro instalacij
b./ Stropna obloga kot npr. Varion Plain - zvočno absorbcijska obloga za nizke frekvence, zvočni absorber iz ivernih plošč 25mm Dimenzije 120x60 ali podobno ter utorom po obodu. Osnova je iverna plošča 25mm barvana v barvi po izboru projektanta (črna barva) . Gladka struktura brez perforacije. Stikovanje plošč nevidna fuga. Montirano na leseno podkonstrukcijo po načrtu. Pritrjevanje s sponkami ali žebljički skozi fugo v podkonstrukcijo v  barvi po izbiri arhitekta d =  2.5 cm; vse mere mora izvajalec kontrolirati na mestu samem - izdelava po detajlu arhitekta
</t>
  </si>
  <si>
    <t>b.18.1</t>
  </si>
  <si>
    <t>vsa dela morajo biti izvršena po določilih veljavnih normativov in v soglasju s tehničnimi predpisi za izvajanje tovrstnih del  del.</t>
  </si>
  <si>
    <t>STROPNE OBLOGE - SPUŠČENI STROPOVI:</t>
  </si>
  <si>
    <t>B.18</t>
  </si>
  <si>
    <t>Skupaj odvodnjavanje streh</t>
  </si>
  <si>
    <t>Varjeni spoji</t>
  </si>
  <si>
    <t>b.17.6</t>
  </si>
  <si>
    <t>Protikondenčna izolacija cevi</t>
  </si>
  <si>
    <t>b.17.5</t>
  </si>
  <si>
    <t>Pritrdilni material</t>
  </si>
  <si>
    <t>Kos</t>
  </si>
  <si>
    <t>Cevna objemka Geberit Pluvia, nastavljiva: d1=110mm d2=118mm</t>
  </si>
  <si>
    <t>Cevna objemka Geberit z navojno spojko M10, nastavljiva: di=110mm, di1=118mm</t>
  </si>
  <si>
    <t>Cevna objemka Geberit z navojno spojko G 1/2", nastavljiva: di=110mm, di1=118mm</t>
  </si>
  <si>
    <t>Elektrovarilni trak Geberit za fiksno točko: d=110mm, d1=118mm</t>
  </si>
  <si>
    <t>Cevna objemka Geberit Pluvia, nastavljiva: d1=90mm d2=98mm</t>
  </si>
  <si>
    <t>Cevna objemka Geberit z navojno spojko M10, nastavljiva: di=90mm, di1=98mm</t>
  </si>
  <si>
    <t>Cevna objemka Geberit z navojno spojko G 3/4", nastavljiva: di=90mm, di1=98mm</t>
  </si>
  <si>
    <t>Cevna objemka Geberit z navojno spojko G 1/2", nastavljiva: di=90mm, di1=98mm</t>
  </si>
  <si>
    <t>Elektrovarilni trak Geberit za fiksno točko: d=90mm, d1=98mm</t>
  </si>
  <si>
    <t>Cevna objemka Geberit Pluvia, nastavljiva: d1=75mm d2=83mm</t>
  </si>
  <si>
    <t>Cevna objemka Geberit z navojno spojko M10, nastavljiva: di=75mm, di1=83mm</t>
  </si>
  <si>
    <t>Cevna objemka Geberit z navojno spojko G 3/4", nastavljiva: di=75mm, di1=83mm</t>
  </si>
  <si>
    <t>Cevna objemka Geberit z navojno spojko G 1/2", nastavljiva: di=75mm, di1=83mm</t>
  </si>
  <si>
    <t>aa./</t>
  </si>
  <si>
    <t>Elektrovarilni trak Geberit za fiksno točko: d=75mm, d1=83mm</t>
  </si>
  <si>
    <t>Cevna objemka Geberit z navojno spojko M10, nastavljiva: di=63mm, di1=71mm</t>
  </si>
  <si>
    <t>Cevna objemka Geberit z navojno spojko G 3/4", nastavljiva: di=63mm, di1=71mm</t>
  </si>
  <si>
    <t>Cevna objemka Geberit z navojno spojko G 1/2", nastavljiva: di=63mm, di1=71mm</t>
  </si>
  <si>
    <t>Elektrovarilni trak Geberit za fiksno točko: d=63mm, d1=71mm</t>
  </si>
  <si>
    <t>Cevna objemka Geberit z navojno spojko M10, nastavljiva: di=56mm, di1=64mm</t>
  </si>
  <si>
    <t>Cevna objemka Geberit z navojno spojko G 3/4", nastavljiva: di=56mm, di1=64mm</t>
  </si>
  <si>
    <t>Elektrovarilni trak Geberit za fiksno točko: d=56mm, d1=64mm</t>
  </si>
  <si>
    <t>Adapter Geberit: G=1 1/4", G1=3/4"</t>
  </si>
  <si>
    <t>Adapter Geberit: G=1", G1=3/4"</t>
  </si>
  <si>
    <t>Pravokotna osnovna pritrdilna plošča Geberit, z dvema luknjama, z navojno spojko G: G=1 1/4"</t>
  </si>
  <si>
    <t>Pritrdilna zagozda Geberit Pluvia</t>
  </si>
  <si>
    <t>Vezni element Geberit Pluvia</t>
  </si>
  <si>
    <t>m</t>
  </si>
  <si>
    <t>Nosilna tračnica Geberit Pluvia</t>
  </si>
  <si>
    <t>Element za obešanje Geberit Pluvia</t>
  </si>
  <si>
    <t>Navojna cev Geberit: G=1 1/4", galvansko pocinkano</t>
  </si>
  <si>
    <t>Navojna cev Geberit: G=1", L=2.0m</t>
  </si>
  <si>
    <t>Navojna cev Geberit: G=1/2", L=2.0m</t>
  </si>
  <si>
    <t>Pravokotna osnovna pritrdilna plošča Geberit, z dvema luknjama, z navojno spojko M8 / M10: M=8 / 10mm</t>
  </si>
  <si>
    <t>Navojna palica Geberit: M=10mm, L=2m</t>
  </si>
  <si>
    <t>Pravokotna osnovna pritrdilna plošča Geberit, z dvema luknjama, z navojno spojko G: G=1"</t>
  </si>
  <si>
    <t>Pravokotna osnovna pritrdilna plošča Geberit, z dvema luknjama, z navojno spojko G: G=1/2"</t>
  </si>
  <si>
    <t>Cevna objemka Geberit z navojno spojko M10, nastavljiva: di=50mm, di1=58mm</t>
  </si>
  <si>
    <t>Cevna objemka Geberit z navojno spojko G 3/4", nastavljiva: di=50mm, DN=50, di1=58mm</t>
  </si>
  <si>
    <t>Cevna objemka Geberit z navojno spojko G 1/2", nastavljiva: di=50mm, di1=58mm</t>
  </si>
  <si>
    <t>Elektrovarilni trak Geberit za fiksno točko: d=50mm, d1=58mm</t>
  </si>
  <si>
    <t>b.17.4</t>
  </si>
  <si>
    <t>Elektrovarilna spojka Geberit PE, z vgrajeno toplotno varovalko: d=200mm</t>
  </si>
  <si>
    <t>Redukcijski kos Geberit PE, ekscentričen, dolg: d=200mm, d1=110mm</t>
  </si>
  <si>
    <t>Elektrovarilna spojka Geberit: d=160mm</t>
  </si>
  <si>
    <t>Redukcijski kos Geberit PE, ekscentričen, kratek: d=160mm, d1=110mm</t>
  </si>
  <si>
    <t>Koleno Geberit PE: 45°, d=160mm</t>
  </si>
  <si>
    <t>Elektrovarilna spojka Geberit: d=125mm</t>
  </si>
  <si>
    <t>Redukcijski kos Geberit PE, ekscentričen, kratek: d=125mm, d1=75mm</t>
  </si>
  <si>
    <t>Elektrovarilna spojka Geberit: d=110mm</t>
  </si>
  <si>
    <t>Dolga spojka Geberit PE z dvojnim robom: d=110mm</t>
  </si>
  <si>
    <t>Redukcijski kos Geberit PE, ekscentričen, kratek: d=110mm, d1=90mm</t>
  </si>
  <si>
    <t>Redukcijski kos Geberit PE, ekscentričen, kratek: d=110mm, d1=63mm</t>
  </si>
  <si>
    <t>Koleno Geberit PE: 45°, d=110mm</t>
  </si>
  <si>
    <t>Elektrovarilna spojka Geberit: d=90mm</t>
  </si>
  <si>
    <t>Dolga spojka Geberit PE z dvojnim robom: d=90mm</t>
  </si>
  <si>
    <t>Redukcijski kos Geberit PE, ekscentričen, kratek: d=90mm, d1=75mm</t>
  </si>
  <si>
    <t>Redukcijski kos Geberit PE, ekscentričen, kratek: d=90mm, d1=56mm</t>
  </si>
  <si>
    <t>Odcep Geberit PE 45°: d=90mm, d1=56mm</t>
  </si>
  <si>
    <t>Odcep Geberit PE 45°: d=90mm, d1=50mm</t>
  </si>
  <si>
    <t>Koleno Geberit PE: 45°, d=90mm</t>
  </si>
  <si>
    <t>Elektrovarilna spojka Geberit: d=75mm</t>
  </si>
  <si>
    <t>Dolga spojka Geberit PE z dvojnim robom: d=75mm</t>
  </si>
  <si>
    <t>Redukcijski kos Geberit PE, ekscentričen, kratek: d=75mm, d1=63mm</t>
  </si>
  <si>
    <t>Redukcijski kos Geberit PE, ekscentričen, kratek: d=75mm, d1=56mm</t>
  </si>
  <si>
    <t>Odcep Geberit PE 45°: d=75mm, d1=63mm</t>
  </si>
  <si>
    <t>Odcep Geberit PE 45°: d=75mm, d1=56mm</t>
  </si>
  <si>
    <t>Odcep Geberit PE 45°: d=75mm, d1=50mm</t>
  </si>
  <si>
    <t>Koleno Geberit PE: 45°, d=75mm</t>
  </si>
  <si>
    <t>Elektrovarilna spojka Geberit: d=63mm</t>
  </si>
  <si>
    <t>Dolga spojka Geberit PE z dvojnim robom: d=63mm</t>
  </si>
  <si>
    <t>Redukcijski kos Geberit PE, ekscentričen, kratek: d=63mm, d1=56mm</t>
  </si>
  <si>
    <t>Koleno Geberit PE: 45°, d=63mm</t>
  </si>
  <si>
    <t>Elektrovarilna spojka Geberit: d=56mm</t>
  </si>
  <si>
    <t>Redukcijski kos Geberit PE, ekscentričen, kratek: d=56mm, d1=50mm</t>
  </si>
  <si>
    <t>Koleno Geberit PE: 45°, d=56mm</t>
  </si>
  <si>
    <t>Elektrovarilna spojka Geberit: d=50mm</t>
  </si>
  <si>
    <t>Dolga spojka Geberit PE z dvojnim robom: d=50mm</t>
  </si>
  <si>
    <t>Koleno Geberit PE: 45°, d=50mm</t>
  </si>
  <si>
    <t>Fazonski kosi</t>
  </si>
  <si>
    <t>b.17.3</t>
  </si>
  <si>
    <t>Cevi</t>
  </si>
  <si>
    <t>Cev Geberit PE: d=200mm</t>
  </si>
  <si>
    <t>Cev Geberit PE: d=160mm</t>
  </si>
  <si>
    <t>Cev Geberit PE: d=125mm</t>
  </si>
  <si>
    <t>Cev Geberit PE: d=110mm</t>
  </si>
  <si>
    <t>Cev Geberit PE: d=90mm</t>
  </si>
  <si>
    <t>Cev Geberit PE: d=75mm</t>
  </si>
  <si>
    <t>Cev Geberit PE: d=63mm</t>
  </si>
  <si>
    <t>Cev Geberit PE: d=56mm</t>
  </si>
  <si>
    <t>Cev Geberit PE: d=50mm</t>
  </si>
  <si>
    <t>b.17.2</t>
  </si>
  <si>
    <t>Dovodi s strehe</t>
  </si>
  <si>
    <t>Grelni element Geberit Pluvia 230 V/8 W: d=56mm</t>
  </si>
  <si>
    <t>Priključna pločevina Geberit Pluvia, univerzalna: Zatesnitev priključka=CrNi-jeklo 1.4404</t>
  </si>
  <si>
    <t>Strešni vtočnik Geberit Pluvia: Maksimalna zmogljivost odtekanja=9l/s</t>
  </si>
  <si>
    <t>b.17.1</t>
  </si>
  <si>
    <t>vsa dela morajo biti izvršena po določilih veljavnih normativov in v soglasju s tehničnimi predpisi za izvajanje tovrstnih   del.</t>
  </si>
  <si>
    <t>SISTEM ODVODNJAVANJA STREH</t>
  </si>
  <si>
    <t>B.17</t>
  </si>
  <si>
    <t>Skupaj svetlobne kupole :</t>
  </si>
  <si>
    <t>POZ K3 - NODT kupola nad stopniščem dvorane; dim: 200 x 120 cm</t>
  </si>
  <si>
    <t>b.16.3</t>
  </si>
  <si>
    <t>POZ K2 - NODT kupola nad stopniščem občine in knjižnice: dim: 150 x 150 cm</t>
  </si>
  <si>
    <t>b.16.2</t>
  </si>
  <si>
    <t>Svetlobna kupola iz LITEGA akrilnega stekla npr. Akripol, tip ALUX 3slojna (izolativna vrednost; U=1,4 W/m2K), zunanja luska IRR HEATSTOP ali opa ali prozorna, srednji sloji iz akrilne prozorne plošče, notranji akrilni opal ali enakovredno. Kupola je testirana po standardu EN 1873 z vsem tesnilnim in pritrdilnim materialom. Termoizoliran nastavni venec iz poliestra višine 50 cm konusni za gradbeno odprtino oz. odprtino v strehi katera dimenzije K = 100 x 100 cm (toplotna prehodnost U=0,78 W/m2K), po standardu EN 1873. U vrednost svetlobnega sistema po EN 1873 (odpiralni) Urc = 1,8 W/m2K. Kupola je odpiralna z Alu odpiralnim okvirjem.</t>
  </si>
  <si>
    <t>POZ K1 - Svetlobna kupola za izhod na streho; dim: 100 x 100  cm</t>
  </si>
  <si>
    <t>b.16.1</t>
  </si>
  <si>
    <t>vsa dela morajo biti izvršena po določilih veljavnih normativov in v soglasju s tehničnimi predpisi za izvajanje  tovrstnih  del.</t>
  </si>
  <si>
    <t>SVETLOBNE KUPOLE</t>
  </si>
  <si>
    <t>B.16</t>
  </si>
  <si>
    <t>Skupaj dvigala:</t>
  </si>
  <si>
    <t xml:space="preserve">vključeno v ceno : </t>
  </si>
  <si>
    <t>ELEKTRIČNA NAPETOST:3 x 400V / 230V, 50 Hz</t>
  </si>
  <si>
    <t xml:space="preserve">vrata s povišano požarno odpornostjo EI 60 , v ostalih etažah vrata s požarno odpornostjo E 120 </t>
  </si>
  <si>
    <t>v ceni mora biti vključena dobava in vgradnja portalov iz pločevine barvane v RAL po izboru projektanta</t>
  </si>
  <si>
    <t>jaška : avtomatska, teleskopska enostranska T2, iz pločevine barvane v RAL po izboru projektanta, širina 900 mm, višina 2100 mm</t>
  </si>
  <si>
    <t xml:space="preserve">kabine : avtomatska, teleskopska enostranska T2, iz brušene nerjaveče pločevine, frekvenčno reguliran pogon, širina 900 mm, višina 2100 mm </t>
  </si>
  <si>
    <t>VRATA:</t>
  </si>
  <si>
    <t>zaščita vhoda: svetlobna zavesa</t>
  </si>
  <si>
    <t>število vhodov: 1 neprehodna kabina</t>
  </si>
  <si>
    <t>dimenzije: širina 1100 mm, dolžina 2100 mm, višina 2200 mm</t>
  </si>
  <si>
    <t>·    LED razsvetljava v stropu, tip svetilk LINE</t>
  </si>
  <si>
    <t>·    tla pripravljena za polaganje lokalnega poda maks. deb. 14 mm, zajeto v teracerskih delih</t>
  </si>
  <si>
    <t>·    raven inox ročaj na stranski steni</t>
  </si>
  <si>
    <t>·    ogledalo na stranski steni nad višino ročaja_širine 90 cm</t>
  </si>
  <si>
    <t>·    strop iz brušene nerjaveče pločevine</t>
  </si>
  <si>
    <t>·    kabinske stranice iz brušene nerjaveče pločevine</t>
  </si>
  <si>
    <t>KABINA:·   </t>
  </si>
  <si>
    <t>v drugih postajah : prikazovalnik položaja kabine in smeri nadaljnje vožnje</t>
  </si>
  <si>
    <t>v glavni postaji  : prikazovalnik položaja kabine in smeri nadaljnje vožnje</t>
  </si>
  <si>
    <t>v kabini : prikazovalnik položaja kabine in smeri nadaljnje vožnje</t>
  </si>
  <si>
    <t xml:space="preserve">SIGNALIZACIJA: </t>
  </si>
  <si>
    <t>SISTEM UPRAVLJANJA:</t>
  </si>
  <si>
    <t xml:space="preserve">ŠTEV. VHODOV : 4 (neprehodna kabina)       </t>
  </si>
  <si>
    <t>ŠTEV. POSTAJ : 4</t>
  </si>
  <si>
    <t xml:space="preserve">VIŠINA DVIGA : 11,500 m </t>
  </si>
  <si>
    <t>regenerativni sistem</t>
  </si>
  <si>
    <t>SISTEM POGONA : električni, ACVF- frekvenčno reguliran, brez reduktorja</t>
  </si>
  <si>
    <t xml:space="preserve">HITROST : 1,00 m/s </t>
  </si>
  <si>
    <t>NOSILNOST: 1000 kg ali 13 oseb</t>
  </si>
  <si>
    <t xml:space="preserve">Standard EN 81-20, EN 81-50, EN 81-73 ;  raven B po VDI 6017                                                                                                                                                        
</t>
  </si>
  <si>
    <t>Električno osebno dvigalo  - OBČINA :</t>
  </si>
  <si>
    <t>b.15.3</t>
  </si>
  <si>
    <t>STROJNICA:brez</t>
  </si>
  <si>
    <t xml:space="preserve">vrata s povišano požarno odpornostjo EI 60 – 3x, v ostalih etažah vrata s požarno odpornostjo E 120 </t>
  </si>
  <si>
    <t>VRATA</t>
  </si>
  <si>
    <t>število vhodov: 2 prehodna kabina</t>
  </si>
  <si>
    <t>dimenzije: širina 1200 mm, dolžina 1400 mm, višina 2200 mm</t>
  </si>
  <si>
    <t xml:space="preserve">ŠTEV. VHODOV : 4 (prehodna kabina)       </t>
  </si>
  <si>
    <t xml:space="preserve">VIŠINA DVIGA : 11,76 m </t>
  </si>
  <si>
    <t>NOSILNOST: 675 kg ali 9 oseb</t>
  </si>
  <si>
    <t xml:space="preserve">Standard EN 81-20, EN 81-50, raven B po VDI 6017 ; EN 81-73                                                                             
</t>
  </si>
  <si>
    <t>Električno osebno dvigalo - DVORANA:</t>
  </si>
  <si>
    <t>b.15.2</t>
  </si>
  <si>
    <t>·    tla pripravljena za polaganje lokalnega poda maks. deb. 14 mm - zajeto v teracerskih delih</t>
  </si>
  <si>
    <t xml:space="preserve">ŠTEV. VHODOV : 5 (prehodna kabina)       </t>
  </si>
  <si>
    <t>Električno osebno dvigalo - KNJIŽNICA:</t>
  </si>
  <si>
    <t>b.15.1</t>
  </si>
  <si>
    <t>prevzem dvigal - organizacija tehničnega pregleda, predaja uporabnega dovoljenja naročniku, ter predaja dvigal upravniku stavbe in uvedba v upravljanje.</t>
  </si>
  <si>
    <t>Izvajalec izdela vso potrebno projektno dokumentacijo, ter pridobi uporabno dovvoljenje.  V ceni  izdelave  mora izvajalec zajeti tudi šolanje kadra naročnika za upravljanje z vgrajeno dvigalno napravo.</t>
  </si>
  <si>
    <t>DVIGALA:</t>
  </si>
  <si>
    <t>B.15</t>
  </si>
  <si>
    <t>Skupaj oder večnamenske dvorane:</t>
  </si>
  <si>
    <t xml:space="preserve">a./ odrska tla: lesene lamele OREGON PINE d =  4.5 cm prebarvane s t.i. “odrsko barvo”, vgrajene na podkonstruk. iz lesenih moralov dim. 8/4.5 cm, na osnih razmikih 120 cm, d =  4.5 cm morali elastično nalegajo na točk.blažilce (ploščice iz Sylomer-a, deb.10 mm, ........ 1.0 cm v osnih zamikih 100 cm, med morali položena kamena volna, srednje  gostote(50 kg/m3), deb. 5 cm
b./  ognjeodpornost po EN 13501 - Bfl-s2
c./ protizdrsnost tlaka mora ustrezati vsem  veljavnim standardom
</t>
  </si>
  <si>
    <t xml:space="preserve">P13  Oder večnamenske dvorane -območje osi J do I
</t>
  </si>
  <si>
    <t>b.14.1</t>
  </si>
  <si>
    <t>Vsa dela morajo biti izvršena po določilih veljavnih normativov in v soglasju s tehničnimi predpisi za izvajanje  del.</t>
  </si>
  <si>
    <t>ODER VEČNAMENSKE DVORANE:</t>
  </si>
  <si>
    <t>B.14</t>
  </si>
  <si>
    <t>Skupaj tlaki terazzo:</t>
  </si>
  <si>
    <t>Tlak d = 4,00 cm - enak opis kot za tlak na hodnikih</t>
  </si>
  <si>
    <t>b.13.11</t>
  </si>
  <si>
    <t>b.13.10</t>
  </si>
  <si>
    <t xml:space="preserve">dim: 118 x 17,5 cm </t>
  </si>
  <si>
    <t>c.1./</t>
  </si>
  <si>
    <t>stopnišča v kleti:</t>
  </si>
  <si>
    <t xml:space="preserve">dim: 138 x 16,5 cm </t>
  </si>
  <si>
    <t>b.2./</t>
  </si>
  <si>
    <t xml:space="preserve">dim: 138 x 17,5 cm </t>
  </si>
  <si>
    <t>b.1./</t>
  </si>
  <si>
    <t>stopnišče: občina:</t>
  </si>
  <si>
    <t>a.2./</t>
  </si>
  <si>
    <t>a.1./</t>
  </si>
  <si>
    <t>stopnišče - knjižnica:</t>
  </si>
  <si>
    <t>SESTAVA: Armirano betonski prefabricirani elementi, z izgledom terrazza, vgrajene klasično na lepilni beton, končna obdelava brušeno, protizdrsnost plošč R11, izgled
terrazza: mineralni agregat zaključnega dekorativnega sloja po barvni shemi v barvo BZ.10 potrdi projektant na osnovi vzorca z ustrezno armaturo, končna obdelava brušen. Prefabrikat, agregat odporen na drobljenje, odporen proti čistilom (C30/37, XC4 XF3 XD3). V sestavo betona se dodajo, dodatek za zmanjšanje krčenja in po potrebi (obvezno v poletnem času) regulator vezanja. V sestavo se doda še pigment po izboru projektanta po predhodno potrjenih vzorcih betona v količini predvidoma 15 do 20 kg/m3 betona. Vezivo beli cement mešan. Prefabrikalti so premazani z zaščitnim protiprašnim in hidrofobnim premazom z naravnim mat izgledom brez sijaja, brez spremembe barve betona, kot npr.: Protect Guard CE Special Concrete ali enakovredno. V vsako nastopno ploskev se za doseganje protizdrstnosti in označitve na rob stopnice v predhodno izvedeno zarezo vgradita 2kom RF profila dimenzije 20x4 mm na medsebojni razdalji 2 cm, odmik od roba stopnice skladno s SIST ISO 21542:2021. Zgornji rob RF profila je višji od nastopne ploske. Izvajalec določi armaturo, pritrjevanje in prijemališča za transport in montažo.</t>
  </si>
  <si>
    <t>MONTAŽA: Betonski prefabrikat je položen na AB stopniščno ramo, polaganje se prične s spodnjim prefabrikatom v rami.</t>
  </si>
  <si>
    <t>b.13.9</t>
  </si>
  <si>
    <t>b.13.8</t>
  </si>
  <si>
    <t>f./ Negovanje: Terco mora biti po izvedbi negovan proti
izsušitvi. Natančnejši postopek izvedbe mora biti določen v projektu betona, ki ga izdela izvajalec in potrdi projektant ter nadzor.
g./Površinska obdelava: Površine tlakov so brušene.  Površinska obdelava mora biti vključena v ponudbeno vrednost.
h./Protizdrsnost: Tlak mora zagotavljati protizdrsnost za javne površine – R11. 
Impregnacija: Finalni sloj je globinsko impregniran za
zagotavljanje vodoodpornosti in višje odpornosti na
umazanijo. Impregnacija je globinska in ne tvori površinskega filma ter ne spreminja izgleda površine(kot npr. SuperHard, Crete Colours ali enakovredni). Impregnacija zajeta v ceno finalnega tlaka.
j./Na stopnicah so izvedeni protizdrsni trakovi.
k./ vezni sloj: polimer-cementni pačok</t>
  </si>
  <si>
    <t>d./Granulat: različno obarvan prodec/sekanec (od belega, Svetlo in temno sivega, pesek višjega cenovnega razreda.)
e./Vezivo: bel cement z vmešanim pigmentom po izboru  odgovornega projektanta arhitekture. Dodatki: Glede na način in čas izvedbe je potrebno upoštevati dodatke, ki podaljšujejo ali skrajšajo strjevanje betona. Dodatke je izvajalec dolžan navesti v projektu betona in s tem seznaniti naročnika in arhitekta. Dodatke je nujno upoštevati v ponudbi, četudi niso v popisu navedeni.</t>
  </si>
  <si>
    <t>a./ liti teraco  d = 3.0 cm; brušen, dilatiran; vrsta agregata in frakcija:  po izbiri arhitekta (izdelati je potrebno vzorec dim. min. 50/50 cm!)Tip in barva po izboru arhitekta.
b./ ognjeodpornost po EN 13501 - Bfl-s1
c./ protizdrsnost R10 (DIN 51130:2004), protizdrsnost  tlaka mora ustrezati vsem veljavnim standardom. Izveden dvoslojno po sistemu »mokro na mokro«,C30/37</t>
  </si>
  <si>
    <t xml:space="preserve">P9  Sprejemna pisarna, hodnik(občina),  Skladišče male dvorane (G-I/6-9), predprostor stopnic občina in knjižnica
</t>
  </si>
  <si>
    <t>b.13.7</t>
  </si>
  <si>
    <t>b.13.6</t>
  </si>
  <si>
    <t>h./Impregnacija: Finalni sloj je globinsko impregniran za zagotavljanje vodoodpornosti in višje odpornosti na umazanijo. Impregnacija je globinska in ne tvori površinskega filma ter ne spreminja izgleda površine (kot npr. SuperHard, Crete Colours ali enakovredni). Impregnacija zajeta v ceno finalnega tlaka.
i./Armatura: Skladno z načrtom grad. Konstrukcij! Izvedeno v naklonu proti linijskim odtokom skladno z načrtom arhitekture in zunanje ureditve.
j./Dilatacijske in kompenzacijske fuge izvedene skladno z načrtom arhitekture. Kompenzacijske (konstrukcijske) fuge so izvedene z mozniki iz nerjavečega jekla z nabrekljivim HI trakom in fugirane s trajnoelastičnim in zmrzlinsko odpornim kitom v barvi teraca. Barvo potrdi arhitekt.</t>
  </si>
  <si>
    <t>c./Dodatki:Beton mora imeti dodatke za zmrzlinsko odpornost in odpornost na sol. Glede na letni čas izvedbe je potrebno upoštevati dodatke za zmrzovanje ali druge dodatke, ki podaljšujejo ali skrajšajo strjevanje betona. Dodatke je izvajalec dolžan navesti v projektu betona in s tem seznaniti naročnika in arhitekta. Dodatke je nujno upoštevati v ponudbi, če tudi niso v popisu navedeni
d./Negovanje: Teraco mora biti po izvedbi negovan proti izsušitvi. Natančnejši postopek izvedbe mora biti določen v projektu betona, ki ga izdela izvajalec in potrdi projektant ter nadzor.
e./Površinska obdelava: Površine tlakov so brušene. Površinska obdelava mora biti vključena v ponudbeno vrednost.
f./Protizdrsnost: Tlak mora zagotavljati protizdrsnost za javne površine – R11. g./Protizdrsnost mora biti zagotovljena skladno z direktivo ES 89/654, ZVZD, Pravilnikom o zahtevah za zagotavljanje varnosti in zdravja delavcev na delovnih mestih in ZGPRO.</t>
  </si>
  <si>
    <t xml:space="preserve">a./ tlak:  liti teraco, enak opis kot pri P3  d =  3.0 cm. Izveden dvoslojno po sistemu »mokro na mokro«,C30/37;
b./ vezni sloj: polimer-cementni pačok
</t>
  </si>
  <si>
    <t>b.13.5</t>
  </si>
  <si>
    <t>h./Impregnacija: Finalni sloj je globinsko impregniran za zagotavljanje vodoodpornosti in višje odpornosti na umazanijo. Impregnacija je globinska in ne tvori površinskega filma ter ne spreminja izgleda površine (kot npr. SuperHard, Crete Colours ali enakovredni). Impregnacija zajeta v ceno finalnega tlaka.
i./Armatura: Skladno z načrtom grad. Konstrukcij!
Izvedeno v naklonu proti linijskim odtokom skladno z načrtom arhitekture in zunanje ureditve.
j./Diletacijske in kompenzacijske fuge izvedene skladno z načrtom arhitekture. Kompenzacijske (konstrukcijske) fuge so izvedene z mozniki iz nerjavečega jekla z nabrekljivim HI trakom in fugirane s trajnoelastičnim in zmrzlinsko odpornim kitom v barvi teraca. Barvo potrdi arhitekt.</t>
  </si>
  <si>
    <t>b.13.4</t>
  </si>
  <si>
    <t xml:space="preserve">a./ tlak: liti teraco  d = 3.0 cm, brušen, dilatiran – po načrtu in detajlu vrsta agregata in frakcija: (izdelati je potrebno vzorec dim. min. 50/50 cm!). Izveden dvoslojno po sistemu »mokro na mokro«,C30/37;
b./ vezni sloj: polimer-cementni pačok
ostali opis izdelave enako kot postavka b.13.2
</t>
  </si>
  <si>
    <t>b.13.3</t>
  </si>
  <si>
    <t>a./ tlak:  liti teraco  d = 3.0 cm brušen, dilatiran – po načrtu in detajlu vrsta agregata in frakcija:  po izbiri arhitekta (izdelati je potrebno vzorec dim. min. 50/50 cm!)
Izveden dvoslojno po sistemu »mokro na mokro«,C30/37
b./Granulat: različno obarvan prodec/sekanec (od belega, 
Svetlo in temno sivega, pesek višjega cenovnegarazreda.)
c./Vezivo: bel cement z vmešanim pigmentom po izboru odgovornega projektanta arhitekture
d./Dodatki: Glede na način in čas izvedbe je potrebno upoštevati dodatke, ki podaljšujejo ali skrajšajo strjevanje betona. Dodatke je izvajalec dolžan navesti v projektu betona in s tem seznaniti naročnika in arhitekta. Dodatke je nujno upoštevati v ponudbi, četudi niso v popisu navedeni.
e./Negovanje: Terco mora biti po izvedbi negovan proti
izsušitvi. Natančnejši postopek izvedbe mora biti določen v projektu betona, ki ga izdela izvajalec in potrdi projektant ter nadzor.
f./Površinska obdelava: Površine tlakov so brušene. Površinska obdelava mora biti vključena v ponudbeno vrednost.
g./Protizdrsnost: Tlak mora zagotavljati protizdrsnost za javne površine – R11. Protizdrsnost mora biti zagotovljena skladno z direktivo ES 89/654, ZVZD, Pravilnikom o zahtevah za zagotavljanje varnosti in zdravja delavcev na delovnih mestih in ZGPRO.
h./Impregnacija: Finalni sloj je globinsko impregniran za zagotavljanje vodoodpornosti in višje odpornosti na umazanijo. Impregnacija je globinska in ne tvori površinskega filma ter ne spreminja izgleda površine (kot npr. SuperHard, Crete Colours ali enakovredni). Impregnacija zajeta v ceno finalnega tlaka.
i./ vezni sloj: polimer-cementni pačok</t>
  </si>
  <si>
    <t>b.13.2</t>
  </si>
  <si>
    <t>Izveden dvoslojno po sistemu »mokro na mokro«,C30/37
Granulat: različno obarvan prodec/sekanec (od belega,  svetloin temno sivega, pesek višjega cenovnega razreda.). Vezivo: bel cement z vmešanim pigmentom po izboru  odgovornega projektanta arhitekture Dodatki: Glede na način in čas izvedbe je potrebno upoštevati dodatke, ki podaljšujejo ali skrajšajo strjevanje betona. Dodatke je izvajalec dolžan navesti v projektu betona in s tem seznaniti naročnika in arhitekta. Dodatke je nujno upoštevati v ponudbi, četudi niso v popisu navedeni. Negovanje: Terco mora biti po izvedbi negovan proti izsušitvi. Natančnejši postopek izvedbe mora biti določen v projektu betona, ki ga izdela izvajalec in potrdi projektant ter nadzor. Površinska obdelava: Površine tlakov so brušene.  Površinska obdelava mora biti vključena v ponudbeno vrednost. Protizdrsnost: Tlak mora zagotavljati protizdrsnost za javne površine – R11.  Impregnacija: Finalni sloj je globinsko impregniran za zagotavljanje vodoodpornosti in višje odpornosti na umazanijo. Impregnacija je globinska in ne tvori površinskega filma ter ne spreminja izgleda površine(kot npr. SuperHard, Crete Colours ali enakovredni). Impregnacija zajeta v ceno finalnega tlaka. Na stopnicah so izvedeni protizdrsni trakovi.
- vezni sloj: polimer-cementni pačok</t>
  </si>
  <si>
    <t>Izveden dvoslojno po sistemu »mokro na mokro«,C30/37 Granulat: različno obarvan prodec/sekanec (od belega,  svetloin temno sivega, pesek višjega cenovnega razreda.)</t>
  </si>
  <si>
    <t>tlak:  liti teraco   d = 3.0 cm brušen, dilatiran vrsta agregata in frakcija: 
po izbiri arhitekta (izdelati je potrebno vzorec dim. min. 50/50 cm!)Tip in barva po izboru arhitekta.
- ognjeodpornost po EN 13501 - Bfl-s1
- protizdrsnost R10 (DIN 51130:2004), protizdrsnost  tlaka mora ustrezati vsem veljavnim standardom. Izveden dvoslojno po sistemu »mokro na mokro«,C30/37
Granulat: različno obarvan prodec/sekanec (od belega,  svetloin temno sivega, pesek višjega cenovnega razreda.)</t>
  </si>
  <si>
    <t>b.13.1</t>
  </si>
  <si>
    <t>Splošne zahteve za izvedbi teraco tlakov: ( velja za vse postavke )</t>
  </si>
  <si>
    <t>izvajalec v izbor in potrditev projektantu pripravi 3 vzorce tarrazza vizuelnega izgleda, kot je prikazano na sliki v sklopu tehničnega poročila - plošče dimnezije 50x50x2cm</t>
  </si>
  <si>
    <t>FINALNI TLAKI: TERAZZO</t>
  </si>
  <si>
    <t>B.13</t>
  </si>
  <si>
    <t>Skupaj finalni tlaki epoxi:</t>
  </si>
  <si>
    <t>b.12.9</t>
  </si>
  <si>
    <t>b.12.8</t>
  </si>
  <si>
    <t>b.12.7</t>
  </si>
  <si>
    <t>b.12.6</t>
  </si>
  <si>
    <t>b.12.5</t>
  </si>
  <si>
    <t>b.12.4</t>
  </si>
  <si>
    <t>b.12.3</t>
  </si>
  <si>
    <t>b.12.2</t>
  </si>
  <si>
    <t xml:space="preserve">a./ tlak: protiprašni premaz, visoke kakovosti, npr. na bazi tekočega PVC
</t>
  </si>
  <si>
    <t>b.12.1</t>
  </si>
  <si>
    <t>FINALNI TLAKI: EPOXI in PROTIPRAŠNI PREMAZI</t>
  </si>
  <si>
    <t>B.12</t>
  </si>
  <si>
    <t>Skupaj finalni tlaki tekstil:</t>
  </si>
  <si>
    <t>Izrezi za talne konvektorje: kompletna izvedba izrezov v konstrukciji dvojnega poda za kasnejšo montažo talnih konvektorje. Izrezi se izvedejo po v vseh dvignjenih tlakih - glej ustrezne tlorise. Vsa dela mora izvajalec uskladiti z izvajalcem strojnih instalacij. V predračunu je podana skupna količina m1; posamezne mere talnih konvektorjev - glej ustrezni načrt strojnih instalacija.  V ceni mora izvajalec zajeti vsa pomožna dela. Izrezi tudi v finalnih tlakih parket.</t>
  </si>
  <si>
    <t>b.11.3</t>
  </si>
  <si>
    <t>Izdelava revizijskih dostopov v medprostor z izrezom v ploščo Lindner Floor&amp;more oz. rezanjem peres na robovih plošč votlega poda. V ceni mora izvajalec zajeti vsa pomožna dela</t>
  </si>
  <si>
    <t>b.11.2/1</t>
  </si>
  <si>
    <t xml:space="preserve">a./ tlak : tekstilna obloga 5 mm,+zaklj. Letv, d = 0.5 cm
b./ sistemske paneli dvignjenega poda  v deb. cca 40 mm,  dim. plošč 60 x 60 x 4 cm paneli so iz kalcijevega sulfata, razred odziva  na ogenj A1 skladno z EN13501-1. Robovi plošč  oblikovani na pero in utor in medsebojno lepljeni. Nosilnost skladno z EN 13213 - Load class 5, Concentrated load 5 kN / Breaking load 10 kN - ob upoštevanju varnostnega faktorja. Razred odziva na ogenj skladno z EN13501-1 A1. Teža sistema cca 50 kg/m2.
c./  Sistemska nosilna podkonstrukcija iz  kovinskih nosilnih stojk tip L za končno  višino poda 440 mm. Stojke morajo zagotavljati  fino nastavitev višine z nivelirnimi kovinskimi  stojkami s tesnilom in povezovalnimi profili.  Po tehničnem listu proizvajalca. npr.: Lindner Floor&amp;more G 40 x L / D ali enakovr., koristna višina = 440 mm  -  39.5 cm  (okvirna mreža + netto zračni prostor; 
</t>
  </si>
  <si>
    <t>b.11.2</t>
  </si>
  <si>
    <t>Izdelava revizijskih dostopov v medprostor z izrezom v ploščo kot npr: Lindner Floor&amp;more ali enakovredno oz. rezanjem peres na robovih plošč votlega poda. V ceni mora izvajalec zajeti vsa pomožna dela</t>
  </si>
  <si>
    <t>b.11.1/1</t>
  </si>
  <si>
    <t>V enotni ceni izdelave mora izvajalec zajeti tudi: Dobava in montaža obrobe iz istega materiala kot je tlak MILLIKEN, v višini 5cm, kot insert v protiprašni profil TLE55 TLE55 barva po izbiri projektanta; Šivanje delovnih spojev in razpok estriha, ki zajema: poglobitev delavnih spojev estriha in razpok s kotno brusilko, prečno zarezovanje le-teh, vstavljanje kovinskih moznikov ter zalivanje z epoksi smolo; Izvedba parne zapore za zapiranje dvižne vlage v estrihu, v kolikor bo potrebno (maksimalna vlaga v estrihu do 4 % po CM)</t>
  </si>
  <si>
    <t>c./ sistemska nosilna podkonstrukcija iz kovinskih nosilnih stojk tip L za končno višino poda 440 mm. Stojke morajo zagotavljati fino nastavitev višine z nivelirnimi kovinskimi stojkami s tesnilom in povezovalnimi profili. Po tehničnem listu proizvajalca. npr.: Lindner Floor&amp;more G 40 x L / D ali enakovr.,	koristna višina = 440 mm  - 39.5 cm (okvirna mreža + netto zračni prostor)</t>
  </si>
  <si>
    <t>b./ sistemske paneli dvignjenega poda  v deb. cca 40 mm,  dim. plošč 60 x 60 cm; d = 4.0 cm paneli so iz kalcijevega sulfata, razred odziva  na ogenj A1 skladno z EN13501-1. Robovi plošč  oblikovani na pero in utor in medsebojno lepljeni.</t>
  </si>
  <si>
    <t>b.11.1</t>
  </si>
  <si>
    <t>FINALNI TLAKI: TEKSTIL</t>
  </si>
  <si>
    <t>B.11</t>
  </si>
  <si>
    <t>Skupaj poliuretantski premazi:</t>
  </si>
  <si>
    <t xml:space="preserve">b./ temeljni premaz: Primer SN,(cca.700g/m2), v svežem stanju posut s kremenčevim peskom: Quarzo 0.5, (cca.3kg/m2)
c./ elasto-plastični abrazivno odp. premaz: MAPEFLOOR PU 410 (cca.1kg/m2)
z dodanimi barvnimi pigmenti  MAPECOLOR PASTE v izbrani RAL barvi,
in vmešanim kremenčevim peskom QUARZO 0.25 (cca.300g/m2) sloj je dodatno v svežem stanju posut  s krem. peskom: QUARZO 0.1-0.5 (cca.4kg/m2)
d./ zaključni premaz:  MAPEFLOOR FINISH 51 (cca.200g/m2) z dodanimi barvnimi pigmenti  MAPECOLOR PASTE v izbrani barvi po RAL
Ob robovih izvedene zaokrožnice (zajeti v ceno). Tip in barva po izboru arhitekta.
e./ ognjeodpornost po EN 13501 - Bfl-s1
f./ protizdrsnost R11 (DIN 51130:2004), protizdrsnost  tlaka mora ustrezati vsem veljavnim standardom
</t>
  </si>
  <si>
    <t xml:space="preserve">a./ tlak: poliuretanskmi večslojni premaz d = 0.2 cm abrazivno odporen na funkcijo prometa vozil in s protidrsno obdelavo min. R10 (barva premaza: po izbiri arhitekta) npr.: Mapefloor Parking System ali enakovr. tehnologija nanosa po naslednji tehnični specifikaciji :
</t>
  </si>
  <si>
    <t>b.10.1</t>
  </si>
  <si>
    <t>FINALNI TLAKI: POLIURETASKI PREMAZI</t>
  </si>
  <si>
    <t>B.10</t>
  </si>
  <si>
    <t>Skupaj keramičarska dela:</t>
  </si>
  <si>
    <t>polaganje stenske keramike na mavčno kartonske  površine</t>
  </si>
  <si>
    <t>polaganje stenske keramike na betonske površine s predhodno nevtralizacijo betonske površine zaradi opažnega olja</t>
  </si>
  <si>
    <t>keramika po izboru arhitekta- kot npr: Keope Elements Design white V1, dim. 120x278 RT 6mm,- ali enakovredno; polaganje na lepilo, fugiranje z vodoodporno fugirno maso v tonu po izboru arhitekta, fuge širine 3 mm, kompletno z vsemi pomožnimi deli, prenosi in transporti vsega materiala do emsta vgrajevanja</t>
  </si>
  <si>
    <t>Stenska keramika: polaganje po shemi arhitekta</t>
  </si>
  <si>
    <t>b.9.12</t>
  </si>
  <si>
    <t>b.9.11/2</t>
  </si>
  <si>
    <t>b.9.11/1</t>
  </si>
  <si>
    <t>Nastopne ploskve širine 30 cm</t>
  </si>
  <si>
    <t>b.9.11</t>
  </si>
  <si>
    <t>b.9.10</t>
  </si>
  <si>
    <t>b.9.9</t>
  </si>
  <si>
    <t>b.9.8</t>
  </si>
  <si>
    <t>b.9.7</t>
  </si>
  <si>
    <t>b.9.6</t>
  </si>
  <si>
    <t>b.9.5</t>
  </si>
  <si>
    <t>b.9.4</t>
  </si>
  <si>
    <t>b.9.3</t>
  </si>
  <si>
    <t>b.9.2</t>
  </si>
  <si>
    <t>b.9.1</t>
  </si>
  <si>
    <t>Opomba: v ceni izdelave finalnih tlakov zajeti tudi niskostensko oblogo ( kjer ni stenske keramike )   v višini 10 cm, lepljena na steno s pecilanimi lepili, po navodilih proizvajalca. Stik s steno fugiran pod kotom 45 - barva po izbiri arhitekta.</t>
  </si>
  <si>
    <t>KERAMIČARSKA DELA</t>
  </si>
  <si>
    <t>B.9</t>
  </si>
  <si>
    <t>MK stene, obloge  in spuščeni stropovi:</t>
  </si>
  <si>
    <t>65x35 cm</t>
  </si>
  <si>
    <t>55x35 cm</t>
  </si>
  <si>
    <t>50x25 c m</t>
  </si>
  <si>
    <t>40x30 cm</t>
  </si>
  <si>
    <t>30x25 cm</t>
  </si>
  <si>
    <t>25x25 cm</t>
  </si>
  <si>
    <t>20x20 cm</t>
  </si>
  <si>
    <t>80x15 cm</t>
  </si>
  <si>
    <t>60x15  cm</t>
  </si>
  <si>
    <t>50x15 cm</t>
  </si>
  <si>
    <t>50x10 cm</t>
  </si>
  <si>
    <t>40x10 cm</t>
  </si>
  <si>
    <t>izrezi za odprtine v MK stenah</t>
  </si>
  <si>
    <t>i.5./</t>
  </si>
  <si>
    <t>dim: 40 x 40 cm</t>
  </si>
  <si>
    <t>i.4./</t>
  </si>
  <si>
    <t>dim: 58 x 29 cm</t>
  </si>
  <si>
    <t>i.3./</t>
  </si>
  <si>
    <t>dim: 89 x 58 cm</t>
  </si>
  <si>
    <t>i.2./</t>
  </si>
  <si>
    <t>dim: 60 x 60 cm</t>
  </si>
  <si>
    <t>i.1./</t>
  </si>
  <si>
    <t>izrezi v spuščenih stropovih:</t>
  </si>
  <si>
    <t>dim: 80 x 30 cm; 5 cm pod stropom ; vključno z vgradnjo kovinskih okvirjev za pritrditev požarne lopute</t>
  </si>
  <si>
    <t>g.3./</t>
  </si>
  <si>
    <t>dim: 70 x 43 cm; 5 cm pod stropom ; vključno z vgradnjo kovinskih okvirjev za pritrditev požarne lopute</t>
  </si>
  <si>
    <t>g.2./</t>
  </si>
  <si>
    <t>dim: 38 x 28 cm; 5 cm pod stropom ; vključno z vgradnjo kovinskih okvirjev za pritrditev požarne lopute</t>
  </si>
  <si>
    <t>g.1./</t>
  </si>
  <si>
    <t>2.nadstropje</t>
  </si>
  <si>
    <t>dim: 21 x 21 cm; 10 cm nad tlemi; vključno z vgradnjo kovinskih okvirjev za pritrditev požarne lopute</t>
  </si>
  <si>
    <t>f.2/</t>
  </si>
  <si>
    <t>dim: 20 x 20 cm; 10 cm nad tlemi; vključno z vgradnjo kovinskih okvirjev za pritrditev požarne lopute</t>
  </si>
  <si>
    <t>f.1./</t>
  </si>
  <si>
    <t xml:space="preserve">1.nadstropje: </t>
  </si>
  <si>
    <t>dim: 15 x 15 cm ; h = 0; pri tleh; špalete odprtine obdelane z MK ploščami</t>
  </si>
  <si>
    <t>e.2./</t>
  </si>
  <si>
    <t>dim: 100 x 15 cm ; h = 0; pri tleh; špalete odprtine obdelane z MK ploščami</t>
  </si>
  <si>
    <t>e.1./</t>
  </si>
  <si>
    <t>odprtine za prehod cevi skozi MK stene</t>
  </si>
  <si>
    <t>dim: 28 x 28 cm; 10 cm nad tlemi; vključno z vgradnjo kovinskih okvirjev za pritrditev požarne lopute</t>
  </si>
  <si>
    <t>dim: 53 x 38 cm; 10 cm nad tlemi; vključno z vgradnjo kovinskih okvirjev za pritrditev požarne lopute</t>
  </si>
  <si>
    <t>dim: 43 x 28 cm; 10 cm nad tlemi; vključno z vgradnjo kovinskih okvirjev za pritrditev požarne lopute</t>
  </si>
  <si>
    <t>pritličje:</t>
  </si>
  <si>
    <t>Izrezi v MK stenah za potrebe strojnih instalacij. Vse mere kontrolirati in uskladiti z izvajalecem strojnih instalacija</t>
  </si>
  <si>
    <t>b.8.9</t>
  </si>
  <si>
    <t>Lahka predelna stena ( h = do 4,10 m )
- stenska obloga (zunanja plošča): mavčno-kartonske plošče D = 1.3cm
kot npr. Knauf Diamant (GKFI) 12.5 ali enakovredno, bandažiranje, izravnava z mavčno izravnalno maso,
-stenska obloga (prvi sloj): mavčno-kartonske plošče 1x 12.5 mm D = 1.3cm
kot npr. Knauf Diamant (GKFI) 12.5 ali enakovredno  
- podkonstrukcija:  D = 25.0cm npr. Knauf CW 75 + Knauf CW 50  ali enakovredno med profili plošče kamene volne s specif. upornostjo zračnemu toku: min. 5kN.s/m4, npr.: Knauf Insulation DP-5, 10 cm
 - stenska obloga (prvi sloj): mavčno-kartonske plošče 1x 12.5 mm kot npr. Knauf Diamant (GKFI) 12.5 ali enakovredno 
- stenska obloga (zunanja plošča): mavčno-kartonske ploščE D = 1.3cm kot npr. Knauf Diamant (GKFI) 12.5 ali enakovredno, bandažiranje, izravnava z mavčno izravnalno maso,</t>
  </si>
  <si>
    <t xml:space="preserve">POZ F2 : </t>
  </si>
  <si>
    <t>b.8.8</t>
  </si>
  <si>
    <t>b.8.7</t>
  </si>
  <si>
    <t>zvočna izolirnost konstrukcije: R'w = 56 Db</t>
  </si>
  <si>
    <t>• npr.: Knauf W112 ali enakovredno,</t>
  </si>
  <si>
    <t>b.8.6</t>
  </si>
  <si>
    <t>d = 20,00 cm</t>
  </si>
  <si>
    <t>d = 15,00 cm</t>
  </si>
  <si>
    <t>d = 10,00 cm</t>
  </si>
  <si>
    <t>b.8.5</t>
  </si>
  <si>
    <t>b.8.4</t>
  </si>
  <si>
    <t>zvočna izolirnost konstrukcije: R'w = 56 dB</t>
  </si>
  <si>
    <t>b.8.3</t>
  </si>
  <si>
    <t>b.8.2</t>
  </si>
  <si>
    <t xml:space="preserve">d./ stenska obloga (prvi sloj): mavčno-kartonske plošče 1x 12.5 mm d = 1.3cm
kot npr. Knauf Diamant (GKFI) 12.5 ali enakovredno 
e./ stenska obloga (zunanja plošča): mavčno-kartonske plošče d = 1.3cm
kot npr. Knauf Diamant (GKFI) 12.5 ali enakovredno, bandažiranje, izravnava z mavčno izravnalno maso, v kvaliteti K2
</t>
  </si>
  <si>
    <t xml:space="preserve">c./ podkonstrukcija: sistemski tankostenski pocinkani profili d = 10.0cm npr.: KNAUF CW 100 ali enakovredno, vgrajeni v  vertikalnem rastru 62.5 cm, med profili:  mineralna steklena volna SIST EN 13162,  debeline 10 cm, s specifično upornostjo  zračnemu toku: Ξ ≥ 5kN.s/m4,  npr.: Knauf Insulation AKUSTIK ROLL ali enakovredno
</t>
  </si>
  <si>
    <t xml:space="preserve">b./ stenska obloga (prvi sloj): mavčno-kartonske plošče 1x 12.5 mm D = 1.3cm kot npr. Knauf Diamant (GKFI) 12.5 ali enakovredno
</t>
  </si>
  <si>
    <t xml:space="preserve">a./ stenska obloga (zunanja plošča): mavčno-kartonske plošče d = 1.3cm
kot npr. Knauf Diamant (GKFI) 12.5 ali enakovredno, bandažiranje, izravnava z mavčno izravnalno maso v kvaliteti K2
</t>
  </si>
  <si>
    <t>b.8.1</t>
  </si>
  <si>
    <t>V ceni izdelave mora izvajalec zajeti tudi vse stroške za pomožne delovne odre za delo na višini z montažo in demontažo po končanih delih</t>
  </si>
  <si>
    <t xml:space="preserve">Opomba: stiki med mavčnimi ploščami se fugirajo s sistemsko fugirno maso impregnirani uniflott.  Stiki vidnega sloja plošč in rob mavčnih plošč ob drsnem stiku se na stikih z masivnimi konstrukcijami armirajo s trakom iz steklenih vlaken. </t>
  </si>
  <si>
    <r>
      <t xml:space="preserve">Stene jaškov z gradbenofizikalnimi lastnostmi </t>
    </r>
    <r>
      <rPr>
        <sz val="9"/>
        <rFont val="Roboto Condensed"/>
      </rPr>
      <t xml:space="preserve">Stene jaškov predstavljajo gradbeni element s požarno odpornostjo v razredih 30-60-90 minut po EN 13501-1. Zadostiti morajo tudi določenim kriterijem zvočne zaščite. Zasnovane so po sistemu W635. Navodilo za vgradnjo pregradnih sten: tehnični list Knauf W62; Vgradnja sanitarnih podkonstrukcij. V instalacijske stene bodo vgrajeni prefabricirani ojačitveni elementi, namenjeni prevzemu obtežb umivalnikov in WC školjk. Navodilo za vgradnjo sanitarnih podkonstrukcij: tehnični list Knauf W21
</t>
    </r>
  </si>
  <si>
    <r>
      <t xml:space="preserve">Instalacijske pregradne stene  </t>
    </r>
    <r>
      <rPr>
        <sz val="9"/>
        <rFont val="Roboto Condensed"/>
      </rPr>
      <t xml:space="preserve">Instalacijske pregradne stene so zasnovane kot tip Knauf. Stene se montirajo po navodilih proizvajalca, fugirajo se stiki obeh slojev plošč, prvi sloj brez armirnih trakov, drugi sloj pa s steklenim armirnim trakom. Stik z masivnimi gradbenimi konstrukcijami se izvede kot drsni stik. Zaradi gradbene višine med etažnima ploščama se pri vgradnji vratnih podbojev vedno, brez izjeme, uporabijo profili UA v kombinaciji z L-kotniki, s katerimi se pritrdijo v talno in stropno ploščo. Zaradi odpornosti proti vlagi se uporabijo izključno impregnirane mavčne plošče, tip GKB-I, vedno v obeh slojih. Navodilo za vgradnjo pregradnih sten: tehnični list Knauf
</t>
    </r>
  </si>
  <si>
    <t>V enotnih cenah izdelave mora biti zajeta izvedba togih stikov profilov s tesnilnim trakom stene in stropom in stene s tlemi. Izvajalec je dolžan izvesti predelne stene, obloge ..po popisu v skladu s projektom zvočne zaščite  ali v skladu z elaboratom, ki ga predloži naročnik.</t>
  </si>
  <si>
    <t xml:space="preserve"> - izdelava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t>
  </si>
  <si>
    <t xml:space="preserve"> - vsi ukrepi za zaščito delavcev na gradbišču, skladno z veljavnimi predpisi s področja varnosti in zdravja pri delu.</t>
  </si>
  <si>
    <t xml:space="preserve"> - plačilo komunalnega prispevka za stalno deponijo odpadnega materiala.</t>
  </si>
  <si>
    <t xml:space="preserve"> - čiščenje prostorov, nakladanje in odvoz odpadnega materiala na stalno deponijo.</t>
  </si>
  <si>
    <t xml:space="preserve"> - popravilo morebitne povzročene škode ostalim izvajalcem na gradbišču.</t>
  </si>
  <si>
    <t xml:space="preserve"> - vse potrebne ukrepe za doseganje zahtevane kakovosti in rokov iz potrjenega terminskega plana izvajalca.</t>
  </si>
  <si>
    <t xml:space="preserve"> - terminsko usklajevanje del z ostalimi izvajalci na objektu.</t>
  </si>
  <si>
    <t xml:space="preserve"> - vsa potrebna dokazovanja kakovosti materiala, pravilnega načina izvedbe in izvedenih del (certifikati uporabljenih materialov, meritve tlačne trdnosti, poročila, itd.).</t>
  </si>
  <si>
    <t xml:space="preserve"> - vso potrebno zunanje (tehnolog, laboratorij) in notranje kontrole kakovosti.</t>
  </si>
  <si>
    <t xml:space="preserve"> - vso potrebno delo do končnega izdelka.</t>
  </si>
  <si>
    <t xml:space="preserve"> - usklajevanje z osnovnim načrtom in posvetovanje s projektantom.</t>
  </si>
  <si>
    <t xml:space="preserve"> - uporabo vse potrebne mehanizacije ali drugih delovnih sredstev z vsemi stroški povezanimi s tem.</t>
  </si>
  <si>
    <t xml:space="preserve"> - vsa potrebna pomožna sredstva za montažo in demontažo na objektu.</t>
  </si>
  <si>
    <t xml:space="preserve"> - ustrezno začasno skladiščenje na delovišču.</t>
  </si>
  <si>
    <t xml:space="preserve"> - vsi potrebni vogalni zakljlučki sten</t>
  </si>
  <si>
    <t xml:space="preserve"> - ves potrebni material: glavni, pomožni, pritrdilni in vezni material.</t>
  </si>
  <si>
    <t xml:space="preserve"> - po potrebi izdelava vzorca in vgradnja le-tega na objektu.</t>
  </si>
  <si>
    <t xml:space="preserve"> - prenos in obeleževanje višinskih točk na objektu.</t>
  </si>
  <si>
    <t xml:space="preserve"> - snemanje potrebnih izmer na gradbišču in po načrtih.</t>
  </si>
  <si>
    <t xml:space="preserve"> - pregled in čiščenje podloge, nanos izravnalne mase, kjer je to potrebno.</t>
  </si>
  <si>
    <t xml:space="preserve"> - vsa potrebna pripravljalna in pospravljalna dela</t>
  </si>
  <si>
    <t xml:space="preserve"> - vsa potrebna dokumentacija za začetek del.</t>
  </si>
  <si>
    <t>Opomba: v obračunu površin oblog je upoštevana razvita površina vseh sten (obračunana narisna površina po vseh prostorih kjer se izvaja obloga).</t>
  </si>
  <si>
    <t>V enotnih cenah izdelava morajo biti zajeti tudi vsi pomožni delovni odri za delo do višine oblaganja  -  glej prereze in detajle.</t>
  </si>
  <si>
    <t>Obešalna višina: če v postavki ni drugače navedeno je obešalna višina do 50 cm vkalkulirana v osnovno ceno. Obešalna višina se meri od spodnjega roba primarnega nosilnega stropa do spodnjega roba gotovega obešenega stropa.
Delovne prekinitve za instalacijska dela po oblaganju ene strani so vključene v osnovno ceno. Površina: Fugiranje stikov med ploščami in pritrdilnimi sredstvi se izvede v skladu z avstrijskim standardom oz. proizvajalčevimi smernicami. V enotni ceni je v skladu z avstrijskim standardom ÖNORM B 3415, vkalkulirana površina brez posebnih zahtev (bandaža v kvaliteti K2).</t>
  </si>
  <si>
    <r>
      <t xml:space="preserve">Izolacija mora ustrezati standardu </t>
    </r>
    <r>
      <rPr>
        <b/>
        <sz val="9"/>
        <rFont val="Roboto Condensed"/>
      </rPr>
      <t>DIN 18165</t>
    </r>
  </si>
  <si>
    <r>
      <t xml:space="preserve">Fugirne mase morajo ustrezati standardu </t>
    </r>
    <r>
      <rPr>
        <b/>
        <sz val="9"/>
        <rFont val="Roboto Condensed"/>
      </rPr>
      <t>SIST EN 13963 (DIN 1168)</t>
    </r>
  </si>
  <si>
    <t>Vijaki morajo ustrezati standardu SIST EN 14566</t>
  </si>
  <si>
    <r>
      <t>Profili morajo ustrezati standardu</t>
    </r>
    <r>
      <rPr>
        <b/>
        <sz val="9"/>
        <rFont val="Roboto Condensed"/>
      </rPr>
      <t xml:space="preserve"> SIST EN 14195 v povezavi z DIN 18182</t>
    </r>
  </si>
  <si>
    <r>
      <t xml:space="preserve">mavčne plošče morajo ustrezati standardu </t>
    </r>
    <r>
      <rPr>
        <b/>
        <sz val="9"/>
        <rFont val="Roboto Condensed"/>
      </rPr>
      <t>SIST EN 520</t>
    </r>
  </si>
  <si>
    <t>Vgrajeni materiali morajo ustrezati sledečim standardom:</t>
  </si>
  <si>
    <r>
      <t xml:space="preserve">Za presojo točnosti kotov in ravnosti je potrebno uporabiti </t>
    </r>
    <r>
      <rPr>
        <b/>
        <sz val="9"/>
        <rFont val="Roboto Condensed"/>
      </rPr>
      <t>ONORM DIN 18202</t>
    </r>
  </si>
  <si>
    <t>odstranjevanje ostankov materiala z iznosom v gradbiščno deponijo ter čiščenje vseh površim po končanih delih</t>
  </si>
  <si>
    <t>popravila zidov in oblog sten poškodovanih ob montaži izdelkov</t>
  </si>
  <si>
    <t>polaganje obrobnih letev  po detajlu arhitekta</t>
  </si>
  <si>
    <t>prevoz izdelkov na objekt, z nakladanjem, razkladanjem in ekspeditom ter vsemi manipulacijami na gradbišču</t>
  </si>
  <si>
    <t>dobava vsega osnovnega in pomožnega materiala</t>
  </si>
  <si>
    <t>vsa dela na objektu z dajatvami</t>
  </si>
  <si>
    <t>pregled in čiščenje podlage</t>
  </si>
  <si>
    <t>snemanje izmer na objektu</t>
  </si>
  <si>
    <t>Storitve kooperanta obsegajo, če ni z medsebojno pogodbo drugače določeno:</t>
  </si>
  <si>
    <t xml:space="preserve">MAVČNO KARTONSKE PREDELNE STENE in  OBLOGE </t>
  </si>
  <si>
    <t>B.8</t>
  </si>
  <si>
    <t>Skupaj razna obrtniška dela:</t>
  </si>
  <si>
    <t>b.7.9</t>
  </si>
  <si>
    <t>b.7.8</t>
  </si>
  <si>
    <t>b.7.5</t>
  </si>
  <si>
    <t>Dobava in postaviten posod za smeti z oznakami - tipske izvedbe; plastični smetnjaki na kolesih</t>
  </si>
  <si>
    <t>EKO otok:</t>
  </si>
  <si>
    <t>b.7.4</t>
  </si>
  <si>
    <t>gasilniki na prah: 9EG</t>
  </si>
  <si>
    <t>gasilniki na prah: 6EG</t>
  </si>
  <si>
    <t xml:space="preserve">ročni gasilni aparati morajo biti obešeni na zid ali postavljeni na nosilec in zavarovani pred prevrnitvijo z verižico, primerna višina oprijema je 1,20 m;
- gasilni aparati morajo biti označeni z oznako po določilih Pravilnika o varnostnih
znakih (Ur. List RS, št. 89/1999, 39/2005, 34/2010). Za s tem pravilnikom
nedefinirane zahteve se uporabijo določila standarda SIST 1013;
- Lokacije z nameščenimi gasilnimi aparati morajo biti osvetljene iz sistema varnostne razsvetljave po karakteristikah, kot so navedene v tč. 4.5.1.2;
- Gasilniki se namestijo na vidnih in dostopnih mestih, tako da so varni pred
poškodbami in vremenskimi vplivi. Namestijo se v bližini izhodnih vrat iz prostora ali
na hodnik ob izhodu iz prostora tako da niso oddaljeni več kot 20m od najbolj oddaljene točke prostora (pri namestitvi upoštevati navodila proizvajalca);
- Nameščena oprema ne sme posegati v zahtevane svetle širine evakuacijskih poti,
kot navedeno v tč. 4.6.1.3 (po potrebi uporaba stenskih niš ipd. – paziti tudi na
zahtevane požarne lastnosti mejnih gradbenih elementov); </t>
  </si>
  <si>
    <t>GASILNI APARATI:</t>
  </si>
  <si>
    <t>b.7.3</t>
  </si>
  <si>
    <t>Komplet prve pomoči</t>
  </si>
  <si>
    <t>b.7.2/1</t>
  </si>
  <si>
    <t>Nabava in montaža AED - Avtomatskega Eksternega Defibrilator, vključno z NOTRANJA stensko  AED omarica z alarmom, AED označevalno 3D tablo, vsem potrošnim materialom in kompletom za zaščito kot npr. HeartSinse ali enakovredno.</t>
  </si>
  <si>
    <t>DEFIBRILATOR:</t>
  </si>
  <si>
    <t>b.7.2</t>
  </si>
  <si>
    <t>b.7.1</t>
  </si>
  <si>
    <t>š. / čiščenje prostorov, nakladanje in odvoz odpadnega materiala na stalno deponijo</t>
  </si>
  <si>
    <t>Vsa dela morajo biti izvršena po določilih veljavnih normativov in v soglasju s tehničnimi predpisi za izvajanje   del.</t>
  </si>
  <si>
    <t>RAZNA OBRTNIŠKA DELA :</t>
  </si>
  <si>
    <t>B.7</t>
  </si>
  <si>
    <t>Skupaj ALU steklarska  dela - fasada in senčila:</t>
  </si>
  <si>
    <t>MEHANSKE LASTNOSTI: EN 13115 - razred 3</t>
  </si>
  <si>
    <t>MEHANSKA TRAJNOST: EN 12400 - razred 7</t>
  </si>
  <si>
    <t>VODOTESNOST: EN 12208 - razred 5a</t>
  </si>
  <si>
    <t>ZRAKOTESTNOST: EN 12207 - razred 2</t>
  </si>
  <si>
    <t>ODPOR. NA UDARNI VETER: EN 12210 - razred 2</t>
  </si>
  <si>
    <t>TOPLOTNA PREHODNOST: EN ISO 10077-2 - Uf = 2,0 W/m2K</t>
  </si>
  <si>
    <t>zunanja, enokrilna Alu vrata (kot npr. proizvajalec Schüco ADS75 HD.HI ali enakovredno) VGRADNJA: - suhomontažna, AB stena, d=50 cm, vgradnja na zunanjo stran stene</t>
  </si>
  <si>
    <t>DIMOTESNOST.: S200</t>
  </si>
  <si>
    <t>POŽARNA ODPORNOST: EI60-C3</t>
  </si>
  <si>
    <t>dvokrilna, simetrična, ognjevarna, drsna vrata iz jekla (kot npr. proizvajalec PENEDER rail SN90Z-2 VGRADNJA: - suhomontažna, AB stena, AB preklada pod stropom h=30 cm</t>
  </si>
  <si>
    <t>MEHANSKE LASTNOSTI: EN 1192 - razred 4</t>
  </si>
  <si>
    <t>MEHANSKA TRAJNOST: EN 12400 - razred 5</t>
  </si>
  <si>
    <t>DIMOTESNOST.: EN 1634-3 - razred Sm</t>
  </si>
  <si>
    <t>POŽARNI STANDARDI: EN 1158</t>
  </si>
  <si>
    <t>zunanja, dvokrilna požarna Alu vrata (kot npr. proizvajalec Schüco ADS80 FR60 - CE ali enakovredno) VGRADNJA: - suhomontažna, AB stena, d=20cm, d=30cm</t>
  </si>
  <si>
    <t>s.1./</t>
  </si>
  <si>
    <t>zunanja, enokrilna požarna Alu vrata (kot npr. proizvajalec Schüco ADS80 FR60 - CE ali enakovredno) VGRADNJA: - suhomontažna, AB stena, d=20cm</t>
  </si>
  <si>
    <t>notranja, enokrilna požarna Alu vrata (kot npr. proizvajalec Schüco ADS80 FR30 ali enakovredno) VGRADNJA: - suhomontažna, AB stena, d=20cm</t>
  </si>
  <si>
    <t>zunanja, enokrilna požarna Alu vrata (kot npr. proizvajalec Schüco ADS80 FR30 - CE ali enakovredno) VGRADNJA: - suhomontažna, AB stena, d=20cm</t>
  </si>
  <si>
    <t>notranja, enokrilna Alu vrata (kot npr. proizvajalec Schüco ADS50 NI ali enakovredno) VGRADNJA: - suhomontažna, AB stena, d=30cm</t>
  </si>
  <si>
    <t>notranja, enokrilna požarna Alu vrata (kot npr. proizvajalec Schüco ADS80 FR60 ali enakovredno) VGRADNJA: - suhomontažna, AB/MK stena, d=15/20cm</t>
  </si>
  <si>
    <t>notranja, enokrilna požarna Alu vrata (kot npr. proizvajalec Schüco ADS80 FR60 ali enakovredno) VGRADNJA: - suhomontažna, AB stena, d= 50cm</t>
  </si>
  <si>
    <t>notranja, enokrilna Alu vrata (kot npr. proizvajalec Schüco ADS50 NI ali enakovredno) VGRADNJA: - suhomontažna, AB ali MK stena, d=20cm</t>
  </si>
  <si>
    <t>zunanja, enokrilna Alu vrata (kot npr. proizvajalec Schüco ADS75 HD.HI ali enakovredno) VGRADNJA: - suhomontažna, AB stena, d=30cm</t>
  </si>
  <si>
    <t>AKUSTIČNE ZAHTEVE: Rw &gt;= 38 Db</t>
  </si>
  <si>
    <t>DIMOTESNOST: EI60-Sm</t>
  </si>
  <si>
    <t>POŽARNA ODPORNOST: EI60-Sm</t>
  </si>
  <si>
    <t>VGRADNJA: MK stena 15,00  cm cm; notranja enokrilna požarna Alu vrata (kot npr. proizvajalec Schüco ADS80 FR60 ali enakovredno)</t>
  </si>
  <si>
    <t>f.2./</t>
  </si>
  <si>
    <t>VGRADNJA: AB 20 cm; notranja enokrilna požarna Alu vrata (kot npr. proizvajalec Schüco ADS80 FR60 ali enakovredno)</t>
  </si>
  <si>
    <t>POŽARNI STANDARDI: EN 179</t>
  </si>
  <si>
    <t>VGRADNJA: AB 50 cm; notranja enokrilna požarna Alu vrata (kot npr. proizvajalec Schüco ADS80 FR60 ali enakovredno)</t>
  </si>
  <si>
    <t>VGRADNJA: AB 30 cm</t>
  </si>
  <si>
    <t>Vsa vrata izdelana po shemah arhitekta.</t>
  </si>
  <si>
    <t>Podrobni posamezni opis za vrata  - glej sheme arhitekta.</t>
  </si>
  <si>
    <t>Vse potrebne delavniške načrte izdela izvajalec sam.</t>
  </si>
  <si>
    <t>Vrata:</t>
  </si>
  <si>
    <t>b.6.13</t>
  </si>
  <si>
    <t xml:space="preserve">AKUSTIČNE ZAHTEVE: 38 Db </t>
  </si>
  <si>
    <t>Ostalo enako kot pod točko a.</t>
  </si>
  <si>
    <t>Zaščita steklenih površin / dobava in vgrajevanje opozorilnih nalepk h = 15 cm - posamezne dolžine glede na stekleno površino, iz opačne nalepke, skladno s celotno grafično podobo.</t>
  </si>
  <si>
    <t>a.0./</t>
  </si>
  <si>
    <t>Steklene stene:</t>
  </si>
  <si>
    <t>b.6.12</t>
  </si>
  <si>
    <t>Fiksno protipožarno okno ASF6.2, dim:1100mm x 1100mm</t>
  </si>
  <si>
    <t>Visoko požarno odporna zasteklitev Ei60, za notranjo uporabo</t>
  </si>
  <si>
    <t>Zasteklitev  PP okno</t>
  </si>
  <si>
    <t xml:space="preserve">Izdelava, dobava in montaža aluminijastega fiksnega protipožarnega okna izdelanega iz vratnih aluminijastih profilov kot npr. Schuco ADS 80 FR 60 z osnovno vgradno globino 80mm in centrirano zasteklitvijo. Stopnja protipožarne zahteve Ei60.  Pet komorni aluminijasti votli profili. Vgrajeni so posebni protipožarni izolatorji. Vsi vogalni in T-spoji so izdelani mehansko (z žeblji) in z varno tehnologijo brizganja lepila. Večnamenski utor za vpenjanje okovja (ključavnice, varnostni vijaki, električni odpirač, montažna sidra, valjčni vpenjalni trak). V večnamenski utor na območju vbočenih plošč/okvirjev oken se vstavijo prevlečeni tesnilni trakovi BS.  Uporabljajo se lahko samo preizkušena ognjevarna stekla in/ali polnilne plošče, navedene v homologaciji. Zasteklitev mora biti razporejena s sistemskimi profili na sredini sistema. Ognjevarna zasteklitev je zatesnjena z zunanjimi in notranjimi tesnili EPDM. Uporabljajo se lahko samo preizkušeni elementi, ki pripadajo sistemu. Elementi morajo biti vgrajeni v skladu s specifikacijami iz odobritve splošnega gradbenega inšpektorata. </t>
  </si>
  <si>
    <t>Protipožarna okna:</t>
  </si>
  <si>
    <t>b.6.11</t>
  </si>
  <si>
    <t>Talno steklo okoli miljnika: dim 1500mm x 1500mm</t>
  </si>
  <si>
    <t>VD44;</t>
  </si>
  <si>
    <t>Planibel Clearlite 6mm ESG - 1,52 Pvb - Planibel Clearlite 10mm ESG - 1,52 Pvb - Planibel Clearlite 10mm ESG</t>
  </si>
  <si>
    <t>Zasteklitev miljnik - pohodno steklo:</t>
  </si>
  <si>
    <t>Izdelava, dobava in montaža pohodnega stekla okoli miljnika. Pohodno steklo se vgradi v inox okvir izdelan iz inox kotnika 40x40x5mm.  Tlorisne dimenzije 1500mm x 1500mm. Inox okvir je montiran na inox nosilni Z profil, kateri je s sidrnimi vijaki pritrjen v AB ploščo. Celotna zasteklitev je sestavljena iz štirih segmentov stekla. Prosti rob stekla je podprt z inox stojko. Na notranji strani se čelna obloga izvede iz inox pločevine na minimalni podkonstrukciji po celotnem obsegu miljnika.</t>
  </si>
  <si>
    <t>Svetlarnik na koti +4,96, dim: 2347mm x 2347mm</t>
  </si>
  <si>
    <t>VD9;</t>
  </si>
  <si>
    <t>Planibel Clearlite 10mm ESG - 1,52 Pvb - Planibel Clearlite 10mm ESG - 18mm TGI Ar 90% - Planibel Clearlite 6mm TVG - 1,52 Pvb -  Planibel Clearlite 6mm TVG</t>
  </si>
  <si>
    <t>Zasteklitev Svetlarnik:</t>
  </si>
  <si>
    <t>V ceni na enoto mere je potrebno upoštevati ves pritrdilni material, alu konzole, sistemske nosilne profile, obešala. Ves material do popolne izvedbe stropne obloge.</t>
  </si>
  <si>
    <t>Notranja obloga svetlarnika se izvede iz inox brušene pločevine na minimalni podkonstrukciji. Višina obloge je 848mm.</t>
  </si>
  <si>
    <t>Izdelava, dobava in montaža steklenega pravokotnega svetlarnika na koti +4,960. Tlorisna dimenzija svetlarnika 2347mm x 2347mm.  Na osnovno AB konstrukcijo se montirajo jeklene inox konzole L 100x100x6, na katere se fiksira T 150 x 50mm profil izdelan iz nerjavne inox pločevine. T profil poteka po celotnem obsegu svetlarnika. T profil tvori okvir v katerega se vgradi pohodno izolacijsko steklo. Naležna površina za steklo mora biti min. široka 30mm. Podložna guma mora biti trdote po Shoru A 80.  Za preprečitev drsenja na mokrem steklu se zgornja površina pohodnega stekla izvede s protizdrsnim sitotiskom. Pohodno steklo ima emajliran rob tako, da se skrije vidno polje podkonstrukcije. Na notranji strani se podkonstrukcija stekla prekrije z minimalnimi alu zaključki. Podkonstrukcija in steklo se montira pod minimalnim naklonom (2%).</t>
  </si>
  <si>
    <t>MILJNIK in SVETLARNIK</t>
  </si>
  <si>
    <t>b.6.10</t>
  </si>
  <si>
    <t>Stropna obloga - vhod v upravo</t>
  </si>
  <si>
    <t>Stropna obloga - vhod v knjižnico</t>
  </si>
  <si>
    <t>VD18; VD19;</t>
  </si>
  <si>
    <t xml:space="preserve">Izdelava, dobava in montaža alu stropne obloge pred vhodi in v vetrolovu. Stropna obloga se izvede iz kompozitnih plošč, kot npr. Alucobond. V tonu po izbiri odgovornega projektanta. Kompozitne plošče se krojijo v kasete in se s pomočjo sistemske alu podkonstrukcije obešajo na strop. Strop je na koti +2,78m in je višinsko poravnan z betonsko fasado. Raster kaset se mora uskladiti z rastrom betonskih prefabrikatov. </t>
  </si>
  <si>
    <t>ALU STROPNA OBLOGA VHODOV</t>
  </si>
  <si>
    <t>b.6.9</t>
  </si>
  <si>
    <t>Špaletna notranja obloga okoli pozicije ASF6:</t>
  </si>
  <si>
    <t>Špaletna notranja obloga okoli pozicije ASF4:</t>
  </si>
  <si>
    <t>Špaletna notranja obloga okoli pozicije ASF3:</t>
  </si>
  <si>
    <t>Špaletna notranja obloga okoli pozicije ASF2:</t>
  </si>
  <si>
    <t>Špaletna notranja obloga okoli pozicije ASF1:</t>
  </si>
  <si>
    <t>VD1; VD2;HD3;</t>
  </si>
  <si>
    <t>V ceni na enoto mere je potrebno upoštevati ves pritrdilni material, alu konzole, horizontalne L alu profile, obešala. Ves material do popolne izvedbe špaletne obloge.</t>
  </si>
  <si>
    <t>Širina špaletne obloge je cca. 450mm. Razvita mera pločevine je RM = cca. 535mm. Med AB konstrukcijo in alu špaleto prazen prostor napolniti s kameno volno debeline cca. 50mm.</t>
  </si>
  <si>
    <t>V pritličju se obloge špalet izvedejo po celotnem obsegu alu steklene fasadne pozicije.</t>
  </si>
  <si>
    <t>Izdelava, dobava in montaža obloge notranjih špalet. Obloga se izvede iz prašno barvane aluminijaste pločevine debeline 2mm. Alu obloga je fiksirana na eni strani na alu fasadno konstrukcijo, na notranji strani se predpripravi minimalna podkonstrukcija na katero se s pomočjo F profila zatakne alu špaletna obloga. Na notranji strani je obloga poravnana z AB betonsko konstrukcijo (vidni beton). Med betonsko konstrukcijo in alu špaletno oblogo se rega zatesni s trajno elastičnim kitom v širini cca, 20mm.</t>
  </si>
  <si>
    <t>ALU OBLOGA NOTRANJIH ŠPALET - PRITLIČJE</t>
  </si>
  <si>
    <t>b.6.8</t>
  </si>
  <si>
    <t>Samostojna drsna enokrilna vrata - vhod v sanitarni sklop; dim: 1200mm x2880mm; ADV2</t>
  </si>
  <si>
    <t>Drsna teleskopska vrata, dim: 2170mm x 2780mm, Poz:ADV1</t>
  </si>
  <si>
    <t>Krila sestavljajo 30mm sistemski profili kot npr:  ASSA ABLOY - ali enakovredno , zasteklitev varnostno IZO steklo 22 mm v gumi tesnilih.</t>
  </si>
  <si>
    <t>Izdelava, dobava in montaža avtomatskih drsnih teleskopskih vrat kot npr:  ASSA ABLOY SL520 - ali enakovredno . Uporaba  programskega stikala, ki omogoča enostavno upravljanje vrat in izbiro sedmih načinov delovanja ter diagnostični opis opozoril in napak. Varnost prehoda zagotavljata kombinirana senzorja gibanja in prisotnosti s samo-preverjanjem delovanja. Dodatno se lahko vgradijo stranski senzorji prisotnosti s samo-preverjanjem delovanja, ki zagotavljajo varnost pri odpiranju vrat. Vse v skladu s standardom EN 16005, ki določa varnost pri uporabi avtomatskih vrat. Baterijska podpora omogoča odprtje vrat ob izpadu omrežne napetosti, elektromehanska ključavnica pa služi za zaklepanje vrat. Vitek pogonski mehanizem, višine 10 cm. Vsi vidni kovinski deli so v barvnem tonu eloksiran aluminij ali RAL barvnem tonu po izbiri. Avtomatska vrata SL500 so skladna z naslednjimi standardi:EN 60335-1     EN 61000-6-2    EN 61000-6-3    EN ISO 13849-1    EN 16005</t>
  </si>
  <si>
    <t>AVTOMATSKA DRSNA TELESKOPSKA VRATA</t>
  </si>
  <si>
    <t>b.6.7</t>
  </si>
  <si>
    <t>Doplačilo za izvedbo enokrilnega odpiralnega elementa v cevni fasadi, pred alu-steklenimi vratti izhod na teraso. Dimenzij 974mm x 2090mm. Odpiranje na princip enostavnega tečaja in zapiranje z zaskočnim elementom.</t>
  </si>
  <si>
    <t>Objekt 3 - Dvorana</t>
  </si>
  <si>
    <t>Objekt 2 - uprava</t>
  </si>
  <si>
    <t xml:space="preserve">Objekt 1 - knjižnica </t>
  </si>
  <si>
    <t>VD4; VD5; VD6;VD7;HD7; HD6; HD8; HD9;HD10</t>
  </si>
  <si>
    <t>V ceni na enoto mere je potrebno upoštevati ves pritrdilni material, alu konzole, horizontalne L alu profile, obešala. Ves material do popolne izvedbe fasadne obloge.</t>
  </si>
  <si>
    <t>Alu profili so prašno barvani s  kot npr: Tiger Serie 68 Qualicoat class II - ali enakovredno , v tonu po izboru odgovornega projektanta.</t>
  </si>
  <si>
    <t>Površinska obdelava profilov:</t>
  </si>
  <si>
    <t>Izdelava, dobava in montaža alu fasadne obloge izdelane iz okroglih aluminijastih ekstrudiranih cevi premera Ø 60mm. Debelina stene cevi je 3mm. Ekstrudirani profili morajo biti izdelani iz korozijsko visoko odpornega  aluminija – legure EN AW-6060 ( Al Mg Si 0,5 F22) toplo utrjenega,  primernega za dekorativne površine, dobavljeni po DIN EN 12020. Alu cevi so varjene na aluminijaste kotnike 125x65x5, tako da tvorijo fasadne elemente širine 1000mm oz. 1100mm. rega med posameznimi elementi je 6mm. Vertikalno so fasadni elementi razdeljeni na tri horizontalne linije. Višina  elementov prve in druge horizontalne linije je 2890mm, višina tretje linije je 2580mm. Horizontalna rega med fasadnimi elementi je 20mm. Spodnji rob cevne fasade je na višinski koti +4,960, zgornji rob (zaključek fasade) je na koti +13,360. Nosilno pritrjevanje aluminijastih cevnih fasadnih panelov je izvedeno s pomočjo jeklenih vroče cinkanih konzol, katere so s sidrnimi vijaki pritrjene v osnovno AB konstrukcijo. Spodnja in sredinska linija fasadnih elementov je na spodnji točki nenosilno pritrjena v os fasadnega alu profila s pomočjo nosilcev izdelanih iz alu cevi 50 x 50 x2mm. Posamezni elemnti so na podkonstrukcijo vijačeni z inox imbus vijaki DIN 912 M8 x 30.</t>
  </si>
  <si>
    <t>CEVNA FASADA 1. IN 2. NADSTROPJA</t>
  </si>
  <si>
    <t>b.6.6</t>
  </si>
  <si>
    <t>Steklene ograje pred okni 2.Nad. Dim:1070mm x 1042mm</t>
  </si>
  <si>
    <t>Steklene ograje pred okni 2.Nad. Dim:1110mm x 1042mm</t>
  </si>
  <si>
    <t>Steklene ograje pred okni 2.Nad. Dim:1030mm x 1042mm</t>
  </si>
  <si>
    <t>Steklene ograje pred okni 2.Nad. Dim:930mm x 302mm</t>
  </si>
  <si>
    <t>Steklene ograje pred okni 1.Nad. Dim:1030mm x 302mm</t>
  </si>
  <si>
    <t>Steklene ograje pred okni 1.Nad. Dim:930mm x 302mm</t>
  </si>
  <si>
    <t>VD4; VD5; VD6;VD12;HD6; HD8; HD9; HD10</t>
  </si>
  <si>
    <t>Planibel Clearlite 5mm TVG - 1,52 Pvb - Planibel Clearlite 5mm TVG</t>
  </si>
  <si>
    <t>Zasteklitev Francoskih ograjnih elementov: kot npr: ali enakovredno</t>
  </si>
  <si>
    <t xml:space="preserve">Izdelava, dobava in montaža steklenih ograj pred odpiralnimi okenskimi krili. Popolnoma transparentna zaščita pred padcem kategorije A v skladu z DIN 18008-4. Vizualno diskretna upopraba zaradi skrite pritrditve vertikalnega ograjnega alu profila na okenski podboj. Ograjni sistem kot npr. GlassLine Balmeo. Fikigranski ograjni profil s širino 45mm in globino 45mm. </t>
  </si>
  <si>
    <t>b.6.5</t>
  </si>
  <si>
    <t>DK Okna 2.N vgrajena v fasadno pozicijo ASF-25, dim: 1100mm x 2240mm</t>
  </si>
  <si>
    <t>DK Okna 2.N vgrajena v fasadno pozicijo ASF-24, dim: 1105mm x 2240mm</t>
  </si>
  <si>
    <t>DK Okna 2.N vgrajena v fasadno pozicijo ASF-23, dim: 1100mm x 2240mm</t>
  </si>
  <si>
    <t>DK Okna 2.N vgrajena v fasadno pozicijo ASF-22, dim: 1000mm x 2210mm</t>
  </si>
  <si>
    <t>DK Okna 2.N vgrajena v fasadno pozicijo ASF-21, dim: 1100mm x 2210mm</t>
  </si>
  <si>
    <t>DK Okna 2.N vgrajena v fasadno pozicijo ASF-20, dim: 1000mm x 2210mm</t>
  </si>
  <si>
    <t>DK Okna 2.N vgrajena v fasadno pozicijo ASF-19, dim: 1000mm x 2210mm</t>
  </si>
  <si>
    <t>DK Okna 2.N vgrajena v fasadno pozicijo ASF-18 dim: 1100mm x 2210mm</t>
  </si>
  <si>
    <t>DK Okna 2.N vgrajena v fasadno pozicijo ASF-17, dim: 1000mm x 2210mm</t>
  </si>
  <si>
    <t>DK Okna 1.N vgrajena v fasadno pozicijo ASF-16, dim: 1000mm x 2100mm</t>
  </si>
  <si>
    <t>DK Okna 1.N vgrajena v fasadno pozicijo ASF-15 dim: 1100mm x 2100mm</t>
  </si>
  <si>
    <t>DK Okna 1.N vgrajena v fasadno pozicijo ASF-14, dim: 1000mm x 2100mm</t>
  </si>
  <si>
    <t>DK Okna 1.N vgrajena v fasadno pozicijo ASF-13 dim: 1000mm x 2100mm</t>
  </si>
  <si>
    <t>DK Okna 1.N vgrajena v fasadno pozicijo ASF-12, dim: 1100mm x 2100mm</t>
  </si>
  <si>
    <t>DK Okna 1.N vgrajena v fasadno pozicijo ASF-11, dim: 1000mm x 2100mm</t>
  </si>
  <si>
    <t>Alu profili so prašno barvani s  kot npr:  Tiger Serie 68 Qualicoat class II - ali enakovredno, v tonu po izboru odgovornega projektanta.</t>
  </si>
  <si>
    <t>Uw = 0,92 W/m2K;</t>
  </si>
  <si>
    <t>Faktor toplotnega prehoda v skladu s EN ISO 10077-1</t>
  </si>
  <si>
    <t>DK, Schüco AvanTec SimplySmart- Skrito obračalno/nagibno okovje z enoročnim upravljanjem, za obremenitve kril do 130/160 kg in kot odpiranja 90°/180° v položaju za obračanje. Značilnosti zasnove: Okovje je opremljeno s kljuko za upravljanje, ki je učinkovita tako v položaju obračanja kot tudi v položaju nagibanja. Ležaji za oporo in vogalni ležaji so skriti v vdolbini podboja. Vse točke zaklepanja morajo biti opremljene z zaklepnimi valji. Število in oblika zapornih točk (vijakov) sta odvisna od velikosti krila in obremenitve na podlagi sistemskih specifikacij. Spodnji vogalni odklon na strani ročaja mora biti zasnovan z razbremenilnim ležiščem. Zaklepanje na tej točki se izvede z zaporno točko z zapornim valjčkom, ki je vgrajena v prečni nosilec. Širina odpiranja kril v položaju obračanja je največ 180°. Z vgradnjo dodatnega omejevalnika se lahko kot odpiranja omeji na 90°, kar je prilagojeno razmeram pri vgradnji. Protikorozijska zaščita osnovnega okovja v skladu z DIN EN 1670: razred 4 ; Delovne sile v skladu s standardom DIN EN 13115: razred 2; Neprekinjeno delovanje v skladu s standardom DIN EN 12400: razred 2</t>
  </si>
  <si>
    <t>Okovje: kot npr: ali enakovredno</t>
  </si>
  <si>
    <t xml:space="preserve">Doplačilo za vgrajena alu zastekljena enokrilna okna vgrajena v fasadno konstrukcijo tipa kot npr:  Schüco AWS 75.PD.SI - ali enakovredno. Visoko toplotno izoliran sistem za okna (Super Insulation). Visoko toplotno izoliran aluminijast okenski sistem s skrito integriranim okovjem za odpiranje okenskih kril. Okensko krilo je skrito za podboj širine 63mm, kateri je vgrajen v fasadno konstrukcijo. Sistem s skritim krilom. Profil krila je zasnovan kot trajno vezan sistem zasteklitve. Steklo krila je po celotnem obodu lepljeno tako, da se poveča stabilnost okenskega krila. Potrebno je zagotavljati združjivost materialov in upoštevati specifikacije ponudnika sistema. </t>
  </si>
  <si>
    <t>b.6.4</t>
  </si>
  <si>
    <t>Pozicija: ASF-25, dim: 2370mm x 2450mm</t>
  </si>
  <si>
    <t>0./</t>
  </si>
  <si>
    <t>Pozicija: ASF-24, dim: 6800mm x 2450mm</t>
  </si>
  <si>
    <t>Pozicija: ASF-23, dim: 2370mm x 2450mm</t>
  </si>
  <si>
    <t>Pozicija: ASF-22, dim: 14100mm x 2450mm</t>
  </si>
  <si>
    <t>Pozicija: ASF-21, dim: 17610mm x 2450mm</t>
  </si>
  <si>
    <t>Pozicija: ASF-20, dim: 14100mm x 2450mm</t>
  </si>
  <si>
    <t>Pozicija: ASF-19, dim: 14100mm x 2450mm</t>
  </si>
  <si>
    <t>Pozicija: ASF-18, dim: 17610mm x 2450mm</t>
  </si>
  <si>
    <t>Pozicija: ASF-17, dim: 14100mm x 2450mm</t>
  </si>
  <si>
    <t>Pozicija: ASF-16, dim: 14100mm x 2390mm</t>
  </si>
  <si>
    <t>Pozicija: ASF-15, dim: 17610mm x 2390mm</t>
  </si>
  <si>
    <t>Pozicija: ASF-14, dim: 14100mm x 2390mm</t>
  </si>
  <si>
    <t>Pozicija: ASF-13, dim: 14100mm x 2390mm</t>
  </si>
  <si>
    <t>Pozicija: ASF-12, dim: 17610mm x 2390mm</t>
  </si>
  <si>
    <t>Pozicija: ASF-11, dim: 14100mm x 2390mm</t>
  </si>
  <si>
    <t>Faktor toplotne prevodnosti fasade: Ucw = 0,92 W/m2K</t>
  </si>
  <si>
    <t>Alu profili so prašno barvani s kot npr: Tiger Serie 68 Qualicoat class II - ali enakovredno, v tonu po izboru odgovornega projektanta.</t>
  </si>
  <si>
    <t>Planibel Clearlite 6mm ESG iplus 1,0T (#) - 16mm TGI Ar 90% - 4mm Planibel Clearlite ESG - 16mm TGI Ar 90% - Stratobel 55.2 (5mm iplus 1.0 pos.5+0,76mm Pvb + 5mm Planibel Clearlite); Ug = 0,6 W/m2K; g = 47%; LT = 67%; Rw(C;Ctr)=41(-1;-5)dB</t>
  </si>
  <si>
    <t>Zasteklitev Steklo ST-2 ( fiksna polja): kot npr: ali enakovredno</t>
  </si>
  <si>
    <t>Planibel Clearlite 6mm ESG iplus 1,0T (#) - 12mm TGI Ar 90% - 4mm Planibel Clearlite ESG - 12mm TGI Ar 90% - Stratobel 55.2 (5mm iplus 1.0 pos.5+0,76mm Pvb + 5mm Planibel Clearlite);  Ug = 0,7 W/m2K; g = 47%; LT = 67%; Rw(C;Ctr)=41(-1;-5)dB</t>
  </si>
  <si>
    <t>Zasteklitev Steklo ST-2a ( okensko krilo):</t>
  </si>
  <si>
    <t>Trajno delovanje po EN 12400 - Klasa 3</t>
  </si>
  <si>
    <t>Mehanska obremenitev po EN 13115 - Klasa 5</t>
  </si>
  <si>
    <t>Odpornost proti obremenitvi z vetrom po EN 12210 - Klasa C5/B5</t>
  </si>
  <si>
    <t>Tesnost pred močnim dežjem po EN 12208 - Klasa 9A</t>
  </si>
  <si>
    <t>Prepustnost zraka po EN 12207 - Klasa 4</t>
  </si>
  <si>
    <t>Protivlomna odpornost po EN 1627 - Klassa RC 2</t>
  </si>
  <si>
    <t>Zvočna izolacija po EN ISO 140-3 - Rw do 49 dB</t>
  </si>
  <si>
    <t>Toplotna izolativnost po EN ISO 10077-2 - Uf do 1,7 W/m2K</t>
  </si>
  <si>
    <t>Tehnične karakteristike vgradnega okna:</t>
  </si>
  <si>
    <t xml:space="preserve">V fasadno konstrukcijo so vgrajena (DK) okna sistema kot npr: Schüco AWS 75.PD.SI - ali enakovredno. Visoko toplotno izoliran aluminijast okenski sistem s skrito integriranim okovjem za odpiranje okenskih kril. Okensko krilo je skrito za podboj širine 63mm, kateri je vgrajen v fasadno konstrukcijo. Sistem s skritim krilom. Profil krila je zasnovan kot trajno vezan sistem zasteklitve. Steklo krila je po celotnem obodu lepljeno tako, da se poveča stabilnost okenskega krila. Potrebno je zagotavljati združjivost materialov in upoštevati specifikacije ponudnika sistema. </t>
  </si>
  <si>
    <t>Vgradni elementi:</t>
  </si>
  <si>
    <t>Toplotna prevodnost po EN 12631:2017 - Ucw = 1,1 W/m2K</t>
  </si>
  <si>
    <t>Zvočna izolacija po EN ISO 717-1 - Rw(C;Ctr) = 39 (-1;-4) dB</t>
  </si>
  <si>
    <t>Udarna odpornost po EN 14019 - I5/E5</t>
  </si>
  <si>
    <t>Odpornost proti obremenitvi z vetrom po EN 12179-do 3,0kN/m2</t>
  </si>
  <si>
    <t>Tesnost pred močnim dežjem po EN 12154 - RE 1200</t>
  </si>
  <si>
    <t>Prepustnost zraka po EN 12152 - AE</t>
  </si>
  <si>
    <t>Tehnične karakteristike fasadni sistem:</t>
  </si>
  <si>
    <t>V ceni na enoto zajeti vse zaključke, notranje in zunanje,jeklena sidra, odkapne police, jeklene podkonstrukcije ter vsa kitanja in tesnenja na osnovno AB konstrukcijo.</t>
  </si>
  <si>
    <t xml:space="preserve">Barva konstrukcije se določi po izbiri projektanta. </t>
  </si>
  <si>
    <t>Zaključki na osnovno gradbeno konstrukcijo morajo biti znotraj paronepropustni, zunaj paropropustni, vodotesni. Na zunanji strani se pozicija zatesni s tesnilno folijo kot npr:  Henkel Teroson FO 1 Foil-Tack - ali enaakovredno, na notranji strani se zatesni s tesnilno folijo kot npr:  Henkel Teroson FO 150 Foil-Tack - ali enakovredno.</t>
  </si>
  <si>
    <t>Fasadna konstrukcija iz stebrov in prečk poteka med osnovno AB konstrukcijo. upoštevati je tolerance AB konstrukcije (± 20mm). raster vertikalnih fasadnih profilov je 1000mm oz. 1100mm. Raster horizontalnih profilov v 1. nadstropju je 2390mm v 2. nadstropju pa 2450mm.   Eno polje v poziciji je predeljeno z horizontalnim fasadnim profilom na višini 1100mm v katerega se vgradi okno katero se odpira po vertikalni osi. Glej shemo zasteklitve.</t>
  </si>
  <si>
    <t>Konstrukcija v  izvedbi SI - visokoizolativni sistem (SI - Super Insulation), ki omogoča faktor toplotne prevodnosti konstrukcije Uf do 0,7 W/m²K (z upoštevanjem faktorja vijačnih zvez) - SI izolator posebne oblike za preprečevanje kroženja zraka v steklitvenem prostoru, steklitvena letvica v ALU izvedbi z reflektivno površino na notranji strani za zmanjšanje toplotnih izgub zaradi radiacije. Možna je vgradnja stekel in izolacijskih polnil do debeline 86 mm in teže do 910 kg. Sistem je certificiran za 'pasivno' gradnjo pri Passivhaus Institut Darmstadt.</t>
  </si>
  <si>
    <r>
      <t xml:space="preserve">Izdelava, dobava in montaža samonosilne v celoti zasteklene izolirane fasade iz alu profilov sistema kot npr: </t>
    </r>
    <r>
      <rPr>
        <b/>
        <sz val="10"/>
        <rFont val="Roboto Condensed"/>
      </rPr>
      <t>Schuco FWS 50.SI - ali enakovredno</t>
    </r>
    <r>
      <rPr>
        <sz val="10"/>
        <rFont val="Roboto Condensed"/>
      </rPr>
      <t xml:space="preserve">. Fasada je sestavljena iz stebrov in prečk.  Zunanji robovi stekla so prekriti s pokrivnimi letvicami. Vertikalni pokrivni profil globine 15mm, horizontalni pokrivni profil globine 12mm. Globina vertikalnih profilov se določa po statičnih zahtevah. Prečni profili so z vertikalnimi na notranji strani poravnani. Pritrditev prečk na vertikale se izvede s T spojniki, ki se pritrdijo v vijačni kanal na prečki. Vertikalni profili v področju stika s prečko niso porezkani.  Vidna površina stebrov in prečk znotraj in zunaj znaša 50 mm. Vse zatesnitve stekel in vstavnih elementov morajo biti izvedene z EPDM tesnili. Za odvod kondenčne vode so v sistemu konstruirane 3 ravnine odvoda vode.  Prezračevanje utorov profilov in izravnava parnega tlaka sta izvedena preko štirih vogalov zastekljenega polja, vedno v utoru profila vertikale. Vsi priključki na gradbeno konstrukcijo morajo biti izvedeni neprekinjeno in sicer, znotraj paro nepropustno, zunaj paro propustni, vodotesni. Vse zatesnitve stekel in vstavnih elementov morajo biti izvedene izključno z EPDM tesnili. Nosilci stekla v posameznem polju morajo biti ustrezno dimenzionirani glede na težo posameznega stekla. </t>
    </r>
  </si>
  <si>
    <t>FASADA IZ STEBROV IN PREČK - 1.IN 2. NADSTROPJE</t>
  </si>
  <si>
    <t>b.6.3</t>
  </si>
  <si>
    <t>Drsna vrata vgrajena v pozicijo ASF10: dim: 2000mm x 2880mm</t>
  </si>
  <si>
    <t>Drsna vrata vgrajena v pozicijo ASF9: dim: 2000mm x 2880mm</t>
  </si>
  <si>
    <t>Drsna vrata vgrajena v pozicijo ASF8: dim: 2000mm x 2880mm</t>
  </si>
  <si>
    <t>Drsna vrata vgrajena v pozicijo ASF7: dim: 2000mm x 2880mm</t>
  </si>
  <si>
    <t>VD17; VD18; HD16; HD22; HD 23</t>
  </si>
  <si>
    <t>Alu profili so prašno barvani s  Tiger Serie 68 Qualicoat class II, v tonu po izboru odgovornega projektanta.</t>
  </si>
  <si>
    <t>Krila sestavljajo 30mm sistemski profili ASSA ABLOY, zasteklitev varnostno IZO steklo 22 mm v gumi tesnilih.</t>
  </si>
  <si>
    <t>Prehodna širina 1900mm.</t>
  </si>
  <si>
    <t>Doplačilo za vgradnjo avtomatskih drsnih dvokrilnih vrat kot npr:  ASSA ABLOY SL500 Slim Eco - ali enakovredno. Uporaba  programskega stikala, ki omogoča enostavno upravljanje vrat in izbiro sedmih načinov delovanja ter diagnostični opis opozoril in napak. Varnost prehoda zagotavljata kombinirana senzorja gibanja in prisotnosti s samo-preverjanjem delovanja. Z dodatnimi stranskimi senzorji prisotnosti s samo-preverjanjem delovanja, ki zagotavljajo varnost pri odpiranju vrat. Vse v skladu s standardom EN 16005, ki določa varnost pri uporabi avtomatskih vrat. Baterijska podpora omogoča odprtje vrat ob izpadu omrežne napetosti, elektromehanska ključavnica pa služi za zaklepanje vrat. Vitek pogonski mehanizem, višine 10 cm. Vsi vidni kovinski deli so v barvnem tonu eloksiran aluminij ali RAL barvnem tonu po izbiri arhitekta.  Avtomatska vrata SL500 so skladna z naslednjimi standardi: EN 60335-1, EN 61000-6-2, EN 61000-6-3, EN ISO 13849-1;EN 16005</t>
  </si>
  <si>
    <t>Enokrilna vrata vgrajena v pozicijo ASF6: dim: 1140mm x 2995mm - SIST EN 179.</t>
  </si>
  <si>
    <t>Enokrilna vrata vgrajena v pozicijo ASF5: dim: 1080mm x 2995mm</t>
  </si>
  <si>
    <t>Enokrilna vrata vgrajena v pozicijo ASF4: dim: 1080mm x 2995mm - SIST EN 179.</t>
  </si>
  <si>
    <t>VD23; VD24; HD22A; HD24</t>
  </si>
  <si>
    <t>Vrata so namenjena za izhod v sili po SIST EN 1125. Zato morajo biti opremljena z anti panik ključavnico, potisnim drogom na notranji strani, inox bučka na zunanji strani, tečaji so Roll izvedbe.</t>
  </si>
  <si>
    <t>Oprema vratnega krila:</t>
  </si>
  <si>
    <t xml:space="preserve">Pdvoslojno izolacijsko steklo v sestavi: Stopray Vision 70/35T 6mm (#2) ESG - 18mm TGI Ar 90% - 6mm Planibel Clearlite ESG </t>
  </si>
  <si>
    <t>Polnilo vratnega krila:</t>
  </si>
  <si>
    <r>
      <t>Vidna širina okvirja in krila 147 mm, koeficient prehoda toplote konstrukcije U</t>
    </r>
    <r>
      <rPr>
        <vertAlign val="subscript"/>
        <sz val="10"/>
        <rFont val="Roboto Condensed"/>
      </rPr>
      <t>f</t>
    </r>
    <r>
      <rPr>
        <sz val="10"/>
        <rFont val="Roboto Condensed"/>
      </rPr>
      <t xml:space="preserve"> = 1,79 W/(m²K).</t>
    </r>
  </si>
  <si>
    <t>Toplotna izolacija:</t>
  </si>
  <si>
    <t>Podvoj vratnega krila prekriti z alu pločevino, tako da se omogoči vgradnja vrat v strukturno izvedbo fasade.</t>
  </si>
  <si>
    <t xml:space="preserve">Vsi vogalni in T-spojniki so opremljeni z veznimi elementi, ki s svojo labirintno strukturo omogočajo kontrolirano razporeditev lepila. Spoji so na stikih opremljeni še s posebnimi tesnilnimi elementi oz. z ustreznim kotnikom. Zatesnitev T-spojev se izvede s sistemskimi tesnilnimi blazinicami in trajno elastičnim tesnilnim materialom v področju stičnih tesnilnih elementov labirintne oblike. Vogalni spojniki profilov za krila morajo biti opremljeni z utorom oz. vodilom za  nemoten prehod pogonske palice vrat. Sistem je opremljen s pravokotnimi letvicami za steklo. Montaža letvic za steklo se izvede z  držali iz umetne mase, ki vršijo tudi izravnavo toleranc. Tesnila za steklo so takšne oblike, da za opazovalca vizualno ne naredijo vtisa širokega roba ob steklu. </t>
  </si>
  <si>
    <t>Doplačilo za vgrajena alu zastekljena enokrilna vrata kot npr:  Schüco ADS 75.SI - ali enakovredno. Visoko toplotno izolirani sistem za vrata s 75 mm osnovne gradbene globine za navznoter in navzven  odpirajoča enokrilna in dvokrilna vrata, zunaj in znotraj je konstrukcija površinsko poravnana (podboj in krilo). Sistem je namenjen tudi integraciji stranskih svetlob in nadsvetlob ter integriranju v Schüco fasadne sisteme. Konstrukcija za vrata je zunaj in znotraj površinsko poravnana – na obeh straneh se v običajni izvedbi sistema pojavi 5 mm neprekinjena senčna fuga. Kompozitne letve so opremljene z izolacijsko peno za visoko toplotno izolativnost. Profili vratnih kril so opremljeni z deljenimi kompozitnimi profili. Sistem mora biti opremljen s pravokotnimi zasteklitvenimi letvicami. Za boljšo toplotno izolacijo je treba uporabiti steklarska tesnila z zastavicami. Če v standardih/smernicah niso določene druge zahteve za spodnjo točko, mora biti spodnji zaključek vrat opremljen z aluminijastim/plastičnim zapornim pragom, visokim 20 mm, in tesnilnim sistemom za tesno zapiranje pri preskusnem tlaku do 150 PA v skladu s standardom DIN EN 12208.</t>
  </si>
  <si>
    <t>b.6.2</t>
  </si>
  <si>
    <t>Pozicija: ASF-10, dim: 6400mm x 4160mm</t>
  </si>
  <si>
    <t>Pozicija: ASF-9, dim: 6400mm x 4160mm</t>
  </si>
  <si>
    <t>Pozicija: ASF-8, dim: 11400mm x 4160mm</t>
  </si>
  <si>
    <t>Pozicija: ASF-7, dim: 11400mm x 4160mm</t>
  </si>
  <si>
    <t>Pozicija: ASF-6.1, dim: 3510mm x 2790mm, protipožarna pozicija kot.npr. Schüco FW50+ FR60, zastekljeno s pripadajočim s sistemom certificiranim PP steklom.</t>
  </si>
  <si>
    <t>Pozicija: ASF-6, dim: 3510mm x 2790mm</t>
  </si>
  <si>
    <t>Pozicija: ASF-5, dim: 11400mm x 2790mm</t>
  </si>
  <si>
    <t>Pozicija: ASF-4, dim: 10020mm x 2790mm</t>
  </si>
  <si>
    <t>Pozicija: ASF-3, dim: 5880mm x 2790mm</t>
  </si>
  <si>
    <t>Pozicija: ASF-2, dim: 5880mm x 2790mm</t>
  </si>
  <si>
    <t>Pozicija: ASF-1.3, dim: 8927mm x 2790mm</t>
  </si>
  <si>
    <t>Pozicija: ASF-1.2, dim: 18181mm x 2790mm</t>
  </si>
  <si>
    <t>Pozicija: ASF-1.1, dim: 2089mm x 2790mm</t>
  </si>
  <si>
    <t>VD1; VD2; HD1; HD2; HD3; HD4; HD5</t>
  </si>
  <si>
    <t>Ucw = 0,92 W/m2K</t>
  </si>
  <si>
    <t>Faktor toplotne prevodnosti fasade:</t>
  </si>
  <si>
    <t>Alu profili so prašno barvani s  kot npr:  Tiger Serie 68 Qualicoat class II - ali enakovreddno, v tonu po izboru odgovornega projektanta.</t>
  </si>
  <si>
    <t>Stopray Vision 70/35T 8mm (#2) ESG - 12mm TGI Ar 90% - 4mm Planibel Clearlite ESG - 20mm TGI Ar 90% - Stratobel 55.2 (5mm iplus 1.0 pos.5+0,76mm Pvb + 5mm Planibel Clearlite);  Ug = 0,6 W/m2K; g = 30%; LT = 58%; Rw(C;Ctr)=41(-2;-4)dB</t>
  </si>
  <si>
    <t>Zasteklitev Steklo ST-1 ( fiksna polja): kot npr: ali enakovredno</t>
  </si>
  <si>
    <t>Zaključki na osnovno gradbeno konstrukcijo morajo biti znotraj paronepropustni, zunaj paropropustni, vodotesni. Na zunanji strani se pozicija zatesni s tesnilno folijo Henkel Teroson FO 1 Foil-Tack, na notranji strani se zatesni s tesnilno folijo kot npr:  Henkel Teroson FO 150 Foil-Tack - ali enakovredno</t>
  </si>
  <si>
    <t>Tesnost pred močnim dežjem po EN 12155 - RE 1200</t>
  </si>
  <si>
    <t>Prepustnost zraka po EN 12153 - ±750PA AE</t>
  </si>
  <si>
    <t>Fasadna konstrukcija iz stebrov in prečk poteka pred osnovno AB konstrukcijo in je zunanja ravnina stekla poravnana z fasado iz betonskih prefabrikatov. Upoštevati je tolerance AB konstrukcije (± 20mm). Raster vertikalnih fasadnih profilov je 1000mm oz. 1100mm. Raster horizontalnih profilov v pritličju je 2609mm. Glej shemo zasteklitve.</t>
  </si>
  <si>
    <t>Za izdelavo izolacijskih stekel je potrebno na zunanji strani praviloma uporabiti toplotno preizkušeno kaljeno steklo (ESG-H). Izolacijska stekla so mehansko pritrjena na nosilno konstrukcijo fasade s pomočjo držal za steklo, ki se lahko privijejo in zaskočijo v robno tesnilo izolacijskih stekel. Izolacijska strukturna stekla imajo emajliran rob po celotnem obsegu stekla v črni barvi (RAL 9005) tako, da se skrije robno tesnenje stekla. Dimenzioniranje največjih podpornih razdalj med nosilci temelji na tabelah in proizvodni dokumentaciji proizvajalca sistema. Odvisno od strukture stekla in uporabe ojačanih steklenih nosilcev v povezavi z aluminijastimi ali jeklenimi vložki in težkimi T-konektorji je mogoče prenesti obremenitve stekla do 670 kg na polje stekla (glejte proizvodne dokumente proizvajalca sistema). Zasteklitve od tal do stropa z zahtevami za zaščito pred padci po TRAV morajo biti opremljene z dodatnimi držali za stekla.</t>
  </si>
  <si>
    <t>Zasteklitev:</t>
  </si>
  <si>
    <r>
      <t>Izdelava, dobava in montaža, samonosilne v celoti zastekljena izolirane fasade iz alu profilov sistema kot.npr.</t>
    </r>
    <r>
      <rPr>
        <b/>
        <sz val="10"/>
        <rFont val="Roboto Condensed"/>
      </rPr>
      <t xml:space="preserve">  Schüco FWS 50+ SG.SI </t>
    </r>
    <r>
      <rPr>
        <sz val="10"/>
        <rFont val="Roboto Condensed"/>
      </rPr>
      <t xml:space="preserve"> – Structural Glazing - ali enakovredno. Brez zunanjih horizontalno/vertikalnih pokrivnih profilov. Globina profilov se določa po statičnih zahtevah. Vertikale globine 105 mm, horizontale poravnane z vertikalnimi profili. Pritrditev prečk na vertikale se izvede s T spojniki, ki se pritrdijo v vijačni kanal na prečki. Vertikalni profili v področju stika s prečko niso porezkani. Vidna površina stebrov in prečk znotraj znaša 50 mm. Na zunanji strani se med stekli pojavi 20 mm široka fuga, ki je zatesnjena z UV odpornim kitom kot npr. SikaSil WS-605.  Vse zatesnitve stekel in vstavnih elementov morajo biti izvedene izključno z EPDM tesnili. Posebna pritrditev stekla z držali, ki se vstavijo v izolacijski distančnik stekla in vijačijo v utor za izolacijski distančnik sistemskega stebra oz. prečke, omogoča izvedbo v popolnoma zastekljeni varianti – STRUCTURAL GLAZING. Zunanji videz fasade je vedno enak, ne glede na fiksne ali parapetne zasteklitve oziroma navzven odpirajoče elemente. Fasada omogoča segmentne zasteklitve z zunanjim kotom. Zunanje steklo je vedno kaljeno in ima pobrušen zunanji rob. Faktor toplotne prevodnosti Uf do 1,1 W/m2K pri zasteklitvi z UV odpornim kitom.</t>
    </r>
  </si>
  <si>
    <t>STRUKTURNA FASADA IZ STEBROV IN PREČK - PRITLIČJE</t>
  </si>
  <si>
    <t>b.6.1</t>
  </si>
  <si>
    <t>Potrebno je zagotavljati kontrole izvedbe del v proizvodnji in na montaži, dosledno upoštevati navodila proizvajalcev gradbenih proizvodov za vgradnjo iz pripadajočih tehničnih specifikacij.</t>
  </si>
  <si>
    <t>Vse mere preveriti na objektu.</t>
  </si>
  <si>
    <t>Skupaj z vsem potrebnim montažnim, pritrdilnim in tesnilnim materialom,</t>
  </si>
  <si>
    <t>Tesnenje po RAL smernicah montaže,</t>
  </si>
  <si>
    <t>Upoštevati vso potrebno podkonstrukcijo in ALU zaključne pločevine,</t>
  </si>
  <si>
    <t>Vgradnja, delitve po shemi in detajlu iz PZI projekta,</t>
  </si>
  <si>
    <t xml:space="preserve">Opomba: </t>
  </si>
  <si>
    <t>V enotni ceni izdelave mora izvajalec zajeti ves potrebni tesnilni in pritrdilni material.</t>
  </si>
  <si>
    <t>V enotni ceni mora izvajalec zajeti tudi zunanjo in notranjo okensko polico, kjer je predvidena z načrtom</t>
  </si>
  <si>
    <t>ALU steklarska dela morajo biti izvršena po določilih veljavnih normativov in v soglasju s tehničnimi predpisi za izvajanje  del.</t>
  </si>
  <si>
    <t>Splošna določila za ALU steklarska dela glej tehnično poročilo - list 66  - 98</t>
  </si>
  <si>
    <t>ALU STEKLARSKA DELA - FASADA in SENČILA:</t>
  </si>
  <si>
    <t>B.6</t>
  </si>
  <si>
    <t>b.5.6</t>
  </si>
  <si>
    <t>MK predelne stene do h = do 4,16 m (črna )</t>
  </si>
  <si>
    <t>MK predelne stene do h = do 4,16  m  ( bela )</t>
  </si>
  <si>
    <t>b.5.5</t>
  </si>
  <si>
    <t>stranska čela poševnih stopniščnih ram in nastopnih ploskev stopnic</t>
  </si>
  <si>
    <t>Poševno stopniščne rame h = do 3,00 m ( bela )</t>
  </si>
  <si>
    <t>AB stropne površine višine h =  do 10,52  m - črna barva</t>
  </si>
  <si>
    <t>AB stropne površine višine h =  3,00 - 4,00  m - črna barva</t>
  </si>
  <si>
    <t>AB stropne površine višine h =  3,00 - 4,00  m ( bela )</t>
  </si>
  <si>
    <t>b,/</t>
  </si>
  <si>
    <t>AB stropne površine višine h = do 3,00 m ( bela )</t>
  </si>
  <si>
    <t>b.5.2</t>
  </si>
  <si>
    <t>LATEX - betonske stene    h = 10,52 m - (  črna barva )</t>
  </si>
  <si>
    <t>LATEX - betonske stene    h = 3,00 - 4,00  m - (  črna barva )</t>
  </si>
  <si>
    <t xml:space="preserve">LATEX - betonske stene    h = 3,00 - 4,00  m- ( bela barva ) </t>
  </si>
  <si>
    <t>LATEX - betonske stene  do h = 3,00 m - ( bela barva )</t>
  </si>
  <si>
    <t>b.5.1</t>
  </si>
  <si>
    <t>SLIKOPLESKARSKA DELA:</t>
  </si>
  <si>
    <t>B.5</t>
  </si>
  <si>
    <t>Skupaj parketarska dela:</t>
  </si>
  <si>
    <t>obloga stene zunanja stran:  masivni tehno parket  d = 1.50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parket lepljen na MK steno</t>
  </si>
  <si>
    <t>b.4.7</t>
  </si>
  <si>
    <t>Enako kot postavka b.4.6, le vertikale sedišč</t>
  </si>
  <si>
    <t>Enako kot postavka b.4.6, le stranska čela</t>
  </si>
  <si>
    <t xml:space="preserve">Enako kot postavka b.4.6, le  čela stopnic </t>
  </si>
  <si>
    <t>nastopne ploskve  - sedišča</t>
  </si>
  <si>
    <t xml:space="preserve">a./ tlak: masivni tehno parket d =  1.5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vključno z zaključnimi masivnimi hrastovimi letvicami. V vsako nastopno ploskev se na rob stopnice v predhodno izvedeno zarezo vgradita 2kom medeninasta profila dimenzije 20x4 mm na medsebojni razdalji 2 cm, odmik od roba stopnice skladno s SIST ISO 21542:2021
Talna obloga mora imeti odziv na ogenj vsaj: Cfl-s2.
</t>
  </si>
  <si>
    <t>b.4.6</t>
  </si>
  <si>
    <t>čela stopnic</t>
  </si>
  <si>
    <t>nastopne ploskve</t>
  </si>
  <si>
    <t>b.4.5</t>
  </si>
  <si>
    <t>b.4.4</t>
  </si>
  <si>
    <t>Enako kot postavka b.4.3, le obloga čelnih površin, svetle višine 17 cm - izdelava po detajlu arhitekta</t>
  </si>
  <si>
    <t>b.4.3/1</t>
  </si>
  <si>
    <t>stranska zapora stopnišča</t>
  </si>
  <si>
    <t>čelne ploskve stopnic višine 17 cm</t>
  </si>
  <si>
    <t>nastopne ploskve dim:  30 x 140 cm</t>
  </si>
  <si>
    <t>Opis izdelave enako kot postavka b.4.3</t>
  </si>
  <si>
    <t>Stopnice za dostop na oder  v dvoraani - glej shemo št: ARH_05.03.01</t>
  </si>
  <si>
    <t>čelne površine višine 17 cm</t>
  </si>
  <si>
    <t xml:space="preserve">tlorisna površina tlaka </t>
  </si>
  <si>
    <t>c./ zvočna izolacija: trakovi iz penjenega poliuretana  d = 1.2 cm kot npr.: Getzner Sylomer ali enakovredno, pasovi zvočne izolacije položeni in poliuretana določi dobavitelj trakov na podlagi izračuna
d. / podkonstrukcija: zajeto v ključavničarskih delih</t>
  </si>
  <si>
    <t xml:space="preserve">b./ podlaga: križno lepljene plošče CLT  d = 6.0 cm plošče so položene na zvočno izolacijo, mestoma vpete v jekleno podkonstrukcijo z mehkimi sistemskimi pritrdili (prekinitev zvočnega mostu), kot npr.: Getzner ali enakovredno
</t>
  </si>
  <si>
    <t>b.4.3</t>
  </si>
  <si>
    <t xml:space="preserve">a./ tlak: masivni tehno parket d =  1.5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vključno z zaključnimi masivnimi hrastovimi letvicami.
- ognjeodpornost po EN 13501 - Bfl-s2
- protizdrsnost R11 (DIN 51130:2004), protizdrsnost  tlaka mora ustrezati vsem veljavnim standardom; Opomba: v ceni mora izvajalec zajeti tudi izravnalno maso v ddebelini do 2,00 mm
</t>
  </si>
  <si>
    <t>b.4.2</t>
  </si>
  <si>
    <t>Izdelava revizijskih dostopov v medprostor z izrezom v ploščo  tehničnega poda kot npr:Lindner Floor&amp;more ali enakovredno  oz. rezanjem peres na robovih plošč votlega poda.</t>
  </si>
  <si>
    <t>b.4.1/1</t>
  </si>
  <si>
    <t>b.4.1</t>
  </si>
  <si>
    <t>snemanje potrebnih izmer na objektu</t>
  </si>
  <si>
    <t>čiščenje izdelkov po končanem delu ter iznos vseh odpadkov na gradbiščno deponijo</t>
  </si>
  <si>
    <t>kompletno delo z vsemi dajatvami</t>
  </si>
  <si>
    <t>PARKETARSKA DELA:</t>
  </si>
  <si>
    <t>B.4./</t>
  </si>
  <si>
    <t>Skupaj mizarska dela:</t>
  </si>
  <si>
    <t>AKUSTIČNE ZAHTEVE: Rw &gt;= 38 dB</t>
  </si>
  <si>
    <t>notranja drsna lesena vrata (kot npr. proizvajalec Markelj ali enakovredno) VGRADNJA: - suhomontažna, MK stena, d=15 cm</t>
  </si>
  <si>
    <t>b.3.39</t>
  </si>
  <si>
    <t>b.3.38</t>
  </si>
  <si>
    <t>notranja lesena vrata (kot npr. proizvajalec Markelj ali enakovredno) VGRADNJA: - suhomontažna, AB strop / dvignjeni pod</t>
  </si>
  <si>
    <t>b.3.37</t>
  </si>
  <si>
    <t>notranja, enokrilna lesena vrata (kot npr. proizvajalec Markelj ali enakovredno) VGRADNJA: - suhomontažna, AB stena, d=20cm</t>
  </si>
  <si>
    <t>b.3.36</t>
  </si>
  <si>
    <t>POŽARNA ODPORNOST: EI260-C3</t>
  </si>
  <si>
    <t>notranja, požarna enokrilna lesena vrata (kot npr. proizvajalec Markelj ali enakovredno) VGRADNJA: - suhomontažna, AB stena, d=20cm</t>
  </si>
  <si>
    <t>b.3.35</t>
  </si>
  <si>
    <t>POŽARNI STANDARDI:SIST EN 179</t>
  </si>
  <si>
    <t>notranja enokrilna lesena vrata (kot npr. proizvajalec Markelj ali enakovredno) VGRADNJA: - suhomontažna, AB stena, d=30cm</t>
  </si>
  <si>
    <t>b.3.34</t>
  </si>
  <si>
    <t>AKUSTIČNE ZAHTEVE: Rw &gt;= 35 dB</t>
  </si>
  <si>
    <t>notranja, enokrilna lesena vrata (kot npr. proizvajalec Markelj ali enakovredno) VGRADNJA: - suhomontažna, MK stena, d=20cm</t>
  </si>
  <si>
    <t>b.3.33</t>
  </si>
  <si>
    <t>b.3.32</t>
  </si>
  <si>
    <t>b.3.31</t>
  </si>
  <si>
    <t>b.3.30</t>
  </si>
  <si>
    <t>notranja, enokrilna lesena vrata (kot npr. proizvajalec Markelj ali enakovredno) VGRADNJA: - suhomontažna, MK stena, d=15 cm</t>
  </si>
  <si>
    <t>b.3.29</t>
  </si>
  <si>
    <t>b.3.28</t>
  </si>
  <si>
    <t>b.3.27</t>
  </si>
  <si>
    <t>notranja, enokrilna lesena vrata (kot npr. proizvajalec Markelj ali enakovredno) VGRADNJA: - suhomontažna, MK stena, d=15cm</t>
  </si>
  <si>
    <t>b.3.26</t>
  </si>
  <si>
    <t>notranja, enokrilna lesena vrata (kot npr. proizvajalec Markelj ali enakovredno) VGRADNJA: - suhomontažna, AB stena, d=20 cm</t>
  </si>
  <si>
    <t>b.3.25</t>
  </si>
  <si>
    <t>b.3.24</t>
  </si>
  <si>
    <t>AKUSTIČNE ZAHTEVE: 38dB</t>
  </si>
  <si>
    <t>VGRADNJA: MK 15 cm; notranja, enokrilna lesena vrata (kot npr. proizvajalec Markelj ali enakovredno)</t>
  </si>
  <si>
    <t>b.3.23</t>
  </si>
  <si>
    <t>b.3.22</t>
  </si>
  <si>
    <t>b.4.21</t>
  </si>
  <si>
    <t>AKUSTIČNE ZAHTEVE: 35dB</t>
  </si>
  <si>
    <t>b.3.20</t>
  </si>
  <si>
    <t>b.3.19</t>
  </si>
  <si>
    <t>b.3.18</t>
  </si>
  <si>
    <t>POŽARNI STANDARDI: SIST EN 1125</t>
  </si>
  <si>
    <t>VGRADNJA: AB 50 cm; notranja, enokrilna lesena vrata (kot npr. proizvajalec Markelj ali enakovredno)</t>
  </si>
  <si>
    <t>b.3.17</t>
  </si>
  <si>
    <t>b.3.16</t>
  </si>
  <si>
    <t>POŽARNI STANDARDI: EN 1125</t>
  </si>
  <si>
    <t>notranja, požarna enokrilna lesena vrata (kot npr. proizvajalec Markelj ali enakovredno) VGRADNJA: - suhomontažna, MK stena, d=15 cm</t>
  </si>
  <si>
    <t>b.3.15</t>
  </si>
  <si>
    <t>VGRADNJA: AB 50 cm;  notranja, požarna dvokrilna lesena vrata (kot npr. proizvajalec Markelj ali enakovredno)</t>
  </si>
  <si>
    <t>b.3.14</t>
  </si>
  <si>
    <t>b.3.13</t>
  </si>
  <si>
    <t>b.3.12</t>
  </si>
  <si>
    <t>b.3.11/1</t>
  </si>
  <si>
    <t>notranja, požarna enokrilna lesena vrata (kot npr. proizvajalec Markelj ali enakovredno) VGRADNJA: - suhomontažna, AB stena, d=30c</t>
  </si>
  <si>
    <t>b.3.11</t>
  </si>
  <si>
    <t>notranja dvokrilna lesena vrata (kot npr. proizvajalec Markelj ali enakovredno) VGRADNJA: - suhomontažna, AB stena, d=30cm</t>
  </si>
  <si>
    <t>b.3.10</t>
  </si>
  <si>
    <t>notranja, požarna dvokrilna lesena vrata (kot npr. proizvajalec Markelj ali enakovredno) VGRADNJA: - suhomontažna, AB / MK stena, d=30cm</t>
  </si>
  <si>
    <t>POŽARNI STANDARDI: SIST EN 179</t>
  </si>
  <si>
    <t>VGRADNJA:AB / MK 30 cm</t>
  </si>
  <si>
    <t>b.3.9</t>
  </si>
  <si>
    <t>notranja, požarna dvokrilna lesena vrata (kot npr. proizvajalec Markelj ali enakovredno) VGRADNJA: - suhomontažna, AB stena, d=30 cm</t>
  </si>
  <si>
    <t>b.3.8</t>
  </si>
  <si>
    <t>Izdelava, dobava in montaža predelnih sten med pisoarji; stene dim: 35 x 1,90 x 119 cm; izdelane iz plošč  kot npr:  FUNDERMAX EGGER kompakt Interior Premium Bel ali enakovredno, kompletno z vsemi pomožnimi deli, prenosi in transporti do mesta vgrajevanja. Vse mere kontrolirati na mestu samem. Sidranje z nerjavečimi sidri.</t>
  </si>
  <si>
    <t>Pregradne stene med pisoarji:</t>
  </si>
  <si>
    <t>b.3.7/1</t>
  </si>
  <si>
    <t>V predračunu je podana skupna kvadratura vseh sten vključno z vrati. Posamezne segmente  - glej shemo arhitekta.</t>
  </si>
  <si>
    <t>SPLOŠNI OPIS: WC stenske obloge, ter predelne stene in vrata iz kompaktnih plošč v sanitarijah: v kvaliteti kot npr. FunderMax, kompakt z obarvano sredico v mat antifinger izvedbi ali enakovredno - v barvi po barvni shemi , d = 13mm; stene postavljene na nogice višine 10 cm; pritrjevanje v steno in tla z originalnim pritrdili iz nerjavečim jekla, v mat izvedbi; okovje iz nerjavečega jekla (nasadila, kljuke, ključavnice), varnostna ključavnica za WC kabino z oznako zasedeno in možnostjo odpiranja od zunaj v nujnem primeru. RF - obešala fiksirana na vratno krilo cca 140 cm nad spodnjim robom krila; v ceni zajeti tudi vrata.</t>
  </si>
  <si>
    <t xml:space="preserve">Sanitarne kabine: </t>
  </si>
  <si>
    <t>b.3.7</t>
  </si>
  <si>
    <t>izdelava izrezov v obloki za potrebe strojnih instalacij, točne lokacije uskladiti z izvajalcem strojnih instalacij. Izrezi fi 15,00 cm - stena sanitarnega bloka v pritličju</t>
  </si>
  <si>
    <t>b.3.6/1</t>
  </si>
  <si>
    <t>O.S.2</t>
  </si>
  <si>
    <t>O.S.1</t>
  </si>
  <si>
    <t>O.S.O</t>
  </si>
  <si>
    <t>O.J.O</t>
  </si>
  <si>
    <t>Lesena obloga iz iverke, deb. 2cm, obojestransko furnirana s hrastovim furnirjem (črta), nevidno pritrjena na podkontrukcijo iz moralov 4/2cm. Obloga je sestavljena iz segmentov medsebojno povezanih po sistemu utor in pero. Utori širine 1cm so barvani  po barvni shemi BN.4. Finalna obdelava obloge - hrastov furnir je po barvni shemi BN.3. Zunanji del obloge je poravnan z zunanjo linijo obloge vrat.</t>
  </si>
  <si>
    <t>b.3.6</t>
  </si>
  <si>
    <t>V avli nad višino obloge (+2.78 m) do stropa lesen panelni pas višine 111cm v sestavi:
- masivne lesene letvice iz hrasta, dim 2/3cm, na medseboji razdalji 1,5 cm, na leseni podkonstrukciji (podkonstrukcija v razdalji max. 50Cm). Lesene letvice višine 111cm, barvane z brezbarvnim lakom na vodni osnovi. Letvice so nevidno vijačene v podkonstrukcijo, ki je pritrjena na nosilni zid – glej detajl</t>
  </si>
  <si>
    <t>b.3.5</t>
  </si>
  <si>
    <t xml:space="preserve">a./ stene sejna soba: Zidna obloga kot npr. Varion Plain ali enakovredno - zvočno absorbcijska obloga za nizke frekvence
b./Zvočni absorber iz vezanih plošč 6mm Dimenzije 280x50cm - nevidno pritrjevanje. Osnova je vezana plošča 6mm + furnir hrast -črta- po izboru projektanta. Gladka struktura brez perforacije. Montirano na leseno podkonstrukcijo 45x50mm - nevidno.
</t>
  </si>
  <si>
    <t>b.3.4</t>
  </si>
  <si>
    <t xml:space="preserve">a./ stenska obloga: sistemske perforirane lamele kot npr.: VARION ADVANCE 30-14/2 Random ali enakovredno – zvočno absorbcijska obloga. Zvočni absorber iz MDF plošč z zakritim stikom, dimenzije plošč (več dimenzij) do 96 x 1860 x 16 mm, glej načrt. Osnova je MDF Standard + furnir hrast (črta) po izboru projektanta, zaključna obdelava mat lak na vodni osnovi. Perforacija: vidna stran  žlebljeno 2mm/14/30mm Random zadnja stran okrogla perforacija Ø10/16mm , zadnja stran laminirana s črnim akustičnim voalom Soundcontrol 80g/m2. Montirano na lesene morale 20x50mm  v osnem  razmaku 60cm, pritrjevanje s Advance tipskimi kovinskimi spojkami. V medprostoru se položi zvočno vpojni sloj 20mm  med letvami: mineralna volna SIST EN 13162, plošče kamene volne, d= 2 cm s steklenim voalom [λD = max. 0.035 W/(m.K), gostota plošč min. 50 kg/m³, upornost zračnemu toku v vrednosti Ξ ≥ 10 kPa.s/m²], kot npr. Knauf Insulation NaturBoard Venti ali enakovredno)
b./ ognjeodpornost po EN 13501 -strop, stene: C-s1, d0
</t>
  </si>
  <si>
    <t>b.3.3</t>
  </si>
  <si>
    <t xml:space="preserve">a./ stenska obloga: sistemske reflekcijske lamele kot npr. Varion Plain ali enakovredno - zvočno absorbcijska obloga za nizke frekvence - Zvočni absorber iz ivernih plošč 40mm, dimenzije (različne dim) do 290x95x4cm ali podobno ter utorom po obodu. Osnova je iverna plošča 40mm + furnir hrast po izboru projektanta(črta), zaključna obdelava mat lak na vodni osnovi. Gladka struktura brez perforacije. Stikovanje plošč vidna fuga cca 10mm z črnim vložkom iz steklenega voala. Montirano na leseno podkonstrukcijo 5/5cm lomljeno vsaj 7° za zagotavljanje ustreznega odboja zvoka. Upoštevati ustrezno obdelavo robov (pod kotom) da se ne vidi surove plošče. Pritrjevanje s sponkami ali žebljički skozi fugo v podkonstrukcijo. Upoštevati svetila integrirana v panele.
b./ ognjeodpornost po EN 13501 -strop, stene: C-s1 ; d  = 6.7 cm
</t>
  </si>
  <si>
    <t>b.3.2</t>
  </si>
  <si>
    <t xml:space="preserve">d./ obloga stene zunanja stran: masivni tehno parket  d = 1.5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t>
  </si>
  <si>
    <t>c./ zvočna izolacija: trakovi iz penjenega poliuretana  d = 1.2 cm kot npr.: Getzner Sylomer ali enakovredno, pasovi zvočne izolacije položeni in poliuretana določi dobavitelj trakov na podlagi izračuna</t>
  </si>
  <si>
    <t xml:space="preserve">b./ stena: križno lepljene plošče CLT  d = 12.0 cm plošče so položene na zvočno izolacijo, mestoma vpete v AB konstrukcijo z mehkimi sistemskimi pritrdili (prekinitev zvočnega mostu), kot npr.: Getzner ali enakovredno
</t>
  </si>
  <si>
    <t xml:space="preserve">a./ obloga stene notranja stran: masivni tehno parket  d = 1.5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t>
  </si>
  <si>
    <t>b.3.1</t>
  </si>
  <si>
    <t>Mizarska dela morajo biti izvršena po določilih veljavnih normativov in v soglasju s tehničnimi predpisi za izvajanje mizarskih del  del.</t>
  </si>
  <si>
    <t>MIZARSKA DELA:</t>
  </si>
  <si>
    <t>B.3./</t>
  </si>
  <si>
    <t>Skupaj ključavničarska dela:</t>
  </si>
  <si>
    <t>b.2.22</t>
  </si>
  <si>
    <t>POZ OP.12; dim: 108 x 70 cm</t>
  </si>
  <si>
    <t>d.10./</t>
  </si>
  <si>
    <t>POZ OP.11; dim:   95 x 70 cm</t>
  </si>
  <si>
    <t>d.9./</t>
  </si>
  <si>
    <t>POZ OP.10; dim: 100 x 70 cm</t>
  </si>
  <si>
    <t>d.8./</t>
  </si>
  <si>
    <t>POZ OP.09; dim:   89 x 70 cm</t>
  </si>
  <si>
    <t>d.7./</t>
  </si>
  <si>
    <t>POZ OP.08; dim:   95 x 47 cm</t>
  </si>
  <si>
    <t>d.6./</t>
  </si>
  <si>
    <t>POZ OP.07; dim:   95 x 52 cm</t>
  </si>
  <si>
    <t>d.5./</t>
  </si>
  <si>
    <t>POZ OP.06; dim:   70 x 50 cm</t>
  </si>
  <si>
    <t>d.4./</t>
  </si>
  <si>
    <t>POZ OP.05; dim:   52 x 50 cm</t>
  </si>
  <si>
    <t>d.3./</t>
  </si>
  <si>
    <t>POZ OP.04; dim: 158 x 45 cm</t>
  </si>
  <si>
    <t>d.2./</t>
  </si>
  <si>
    <t>POZ OP.03; dim: 195 x 23 cm</t>
  </si>
  <si>
    <t>d.1./</t>
  </si>
  <si>
    <t>Jeklena rešetka, d=5mm
- vroče cinkano
- razmik med stojkami 2 cm (osno)
- okvir vročecinkan jeklen trak š=100, d=5mm, z navarjenim nosilnim trakom za rešetko
d=5mm, š=25mm
- dodatno povezan (ležišče)
- obvezna priloga statična preveritev
- vsi Fe elementi so antikorozijsko zaščiteni!</t>
  </si>
  <si>
    <t>POZ OP.02 dim: š x h = 85 x 210 cm</t>
  </si>
  <si>
    <t>c.4./</t>
  </si>
  <si>
    <t>POZ OP.01b  dim: š x h = 70 x 210 cm - enokrilna vrata - odpiranje po shemi</t>
  </si>
  <si>
    <t>c.3./</t>
  </si>
  <si>
    <t>POZ OP.01a  dim: š x h = 70 x 210 cm - enokrilna vrata - odpiranje po shemi</t>
  </si>
  <si>
    <t>c.2./</t>
  </si>
  <si>
    <t>POZ OP.01 dim: š x h = 70 x 210 cm</t>
  </si>
  <si>
    <t>Fe škatlasti profili dim: 100 x100 x 4 mm</t>
  </si>
  <si>
    <t>HEA 200</t>
  </si>
  <si>
    <t>Kovinska konstrukcija za inverter  - na strehi ( plato za strojne instalacije ):</t>
  </si>
  <si>
    <t>b.2.21</t>
  </si>
  <si>
    <t>stranska zapora dela stopnišča - iz rebraste pločevine d = 5,00 mm, varjena na nosilno Fe konstrukcijo</t>
  </si>
  <si>
    <t xml:space="preserve">Podest dim: 100 x 100 cm iz rebraste pločevine d = 5,00 mm; varjena na nosilno konstrukcijo </t>
  </si>
  <si>
    <t xml:space="preserve">Nastopne ploskve stopnic dim: 26 x 100 cm iz rebraste pločevine d = 5,00 mm; varjena na nosilno konstrukcijo </t>
  </si>
  <si>
    <t>Tlorisne dim: 156 x 100 cm + podest dim: 100 x 100 cm; opis izdelave ; opis izdelave  - enako kot postavka b.2.19; glej shemo št: ARH_05.03.02</t>
  </si>
  <si>
    <t>Kovinska konstrukcija stopnišča - dostop do odra - 1. nadstropje:</t>
  </si>
  <si>
    <t>b.2.20</t>
  </si>
  <si>
    <t>Kovinska konstrukcija stopnišča  v dvorani- dostop na oder- glej shemo arhitekta: ARH_05.03.01</t>
  </si>
  <si>
    <t>b.2.19</t>
  </si>
  <si>
    <t>Izdelava, dobava in montaža nosilne kovinske konstrukcije izdelane iz jeklenih škatlastih porofilov dim: 100 x 100 mm, debeline d = 6,3 mm; vsi kovinski deli so antikorozijsko zaščiteni. V ceni izdelave zajeti tudi ves sidrni material nerjaveče izdelave. Nosilna jeklena konstrukcija izdelana po detajlu statika. Vse potrebne delvniške načrte izdela izvajalec sam, potrdi jih arhitekt in statik. Vse mere mora izvajalec kontrolirati na mestu samem pred izdelavo in montažo.</t>
  </si>
  <si>
    <t>Kovinska nosilna konstrukcija sedežev v dvorani:</t>
  </si>
  <si>
    <t>b.2.18</t>
  </si>
  <si>
    <t xml:space="preserve">Prestavitev " miljnika: </t>
  </si>
  <si>
    <t>b.2.17</t>
  </si>
  <si>
    <t>RZ.06; dim: 138 x 101 cm; pohodna rešetka</t>
  </si>
  <si>
    <t xml:space="preserve">RZ.05a - Rešetkaste stopnice; širina 113  - 150 cm; višina h = 79 cm - izdelava po shemi arhitekta </t>
  </si>
  <si>
    <t>RZ.05; dim: 113 x 98 cm - pohodna rešetka</t>
  </si>
  <si>
    <t>RZ.04; dim: 138 x 110 cm - povozna rešetka</t>
  </si>
  <si>
    <t>RZ.03a; dim: 138 x 202 cm  - povozna rešetka</t>
  </si>
  <si>
    <t>RZ.03; dim: 138 x 96 cm  - povozna rešetka</t>
  </si>
  <si>
    <t>RZ.02; dim: 118 x 101 cm - pohodna rešetka</t>
  </si>
  <si>
    <t>RZ.01; dim: 90 x 97,5 cm - pohodna rešetka</t>
  </si>
  <si>
    <t>Opomba: vse mere mora izvajalec kontrolirati na mestu samem pred izdelavo</t>
  </si>
  <si>
    <t>Jeklena rešetka, d=5mm
- vroče cinkano
- razmik med stojkami 2 cm (osno)
- okvir vroče cinkan jeklen trak š=100, d=5mm, z navarjenim nosilnim trakom za rešetko d=5mm, š=25mm
- dodatno povezan (ležišče)
- obvezna priloga statična preveritev ( izdela izvajalec sam ) 
- vsi Fe elementi so antikorozijsko zaščiteni!</t>
  </si>
  <si>
    <t xml:space="preserve">Zunanje rešetke: </t>
  </si>
  <si>
    <t>b.2.16</t>
  </si>
  <si>
    <t>b.2.15</t>
  </si>
  <si>
    <t>b.2.14</t>
  </si>
  <si>
    <t>zgornji in spodni horizontalen profil fi60cm, pritrjen na vertikalne nosilne elemente sidrane v čelni AB zid. Vsi zvari brušeni; vertikalne nosilne elemente v rastru 90cm, sidrani preko sidranih ploščic Fe15/15cm, deb.8mm. Sidranje z vijaki M16. Vsi kovinski deli so vroče cinkani in prašno barvani v barvi po barvni shemi BZ.2. Med profili je napeta RF mreža kot npr. Q-web, 60mm, viš.800mm ali enakovredno.</t>
  </si>
  <si>
    <t>b.2.13</t>
  </si>
  <si>
    <t>Kovinska ograje iz pokončnih cevi kot npr. Minis, tip Mini ali enakovredno , dimenzije palic 30/60mm, višine 180cm. Razmak med palicami 8-10cm barvano po barvni shemi BZ.2 lestvici. Vertikale so varjene na horizontalni spodnji profil, vijačen v AB podzidec.</t>
  </si>
  <si>
    <t>b.2.12</t>
  </si>
  <si>
    <t xml:space="preserve"> zunanja, dvokrilna mrežna vrata</t>
  </si>
  <si>
    <t>b.2.11/2</t>
  </si>
  <si>
    <t>DI OTESNOST : S200</t>
  </si>
  <si>
    <t>POŽARNAODPORNOST: EI30-C3</t>
  </si>
  <si>
    <t>b.2.11/1</t>
  </si>
  <si>
    <t>zunanja, dvokrilna mrežna vrata VGRADNJA: - suhomontažna, AB stena - na eni strani potrebna podkonstrukcija globine 16 cm zaradi izolacije na steni</t>
  </si>
  <si>
    <t>b.2.11</t>
  </si>
  <si>
    <t>AKUSTIČNE ZAHTEVE: 25 Db</t>
  </si>
  <si>
    <t>drsna vrata iz jekla (kot npr. proizvajalec PENEDER rail SN30Z-1L</t>
  </si>
  <si>
    <t>b.2.10</t>
  </si>
  <si>
    <t>Opis enak kot pod točko b.2.8</t>
  </si>
  <si>
    <t>b.2.9</t>
  </si>
  <si>
    <t>b.2.8</t>
  </si>
  <si>
    <t>b.2.7</t>
  </si>
  <si>
    <t>b.2.6</t>
  </si>
  <si>
    <t>Oprijemalo izdelano iz FE cevi 40 mm,Vsi kovinski deli so vročecinkani in prašno barvani po barvni shemi - BN.4. Sidranje v ab konstrukcijo je preko sidrne plošče pritrjen na AB steno. Sidrna plošča velikost 200/200/8mm, z nerjavečimi sidri, po detalju. Sidra se montira pred izvedbo betonskih prefabrikatov, in so pozicionirana v fuge betonskih prefabrikatov. Oprijemalo sestavljeno iz ravnih delov in poševnih delov, iztek oprijemala je vijačen v tla. V predračunu so podane skupne količine po posameznih stopniščih. Dimenzije posameznih segmentov oprijemal-glej sheme stopniščnih ograj.Oprijemalo sestavljeno iz ravnih in poševnih delov različnih dolžin. Oprijemalo se vgradijo v vretenu stopnišča in po obodu stopnišča. Vse mere mora izvajalec kontrolirati na mestu samem pred izdelavo in montažo.</t>
  </si>
  <si>
    <t>Stopniščni ročaji - oprijemala:</t>
  </si>
  <si>
    <t>b.2.5</t>
  </si>
  <si>
    <t>POZ RZ.06; dim: 113 x 101 cm</t>
  </si>
  <si>
    <t>POZ RZ.05; dim: 113 x 98 cm</t>
  </si>
  <si>
    <t>POZ RZ.04; dim: 138 x 110 cm</t>
  </si>
  <si>
    <t>POZ RZ.03; dim: 138 x 96 cm</t>
  </si>
  <si>
    <t>POZ RZ.02; dim: 118 x 101 cm</t>
  </si>
  <si>
    <t>POZ RZ.01; dim: 90 x 97,5 cm</t>
  </si>
  <si>
    <t>Izdelava, dobava in montaža jeklenih rešetk izdelanih po shemi arhitekta. Vse mere mora izvajalec kontrolirati na mestu samem pred izvedbo del. V ceni mora izvajalec zajeti vsa pomožna dela po splošnih določilih za iz edbo ključavničarskih del, prenose in transporte vsega potrebnega materiala do mesta vgrajevanja
Jeklena rešetka, d=5mm
- vroče cinkano
- razmik med stojkami 2 cm (osno)
- okvir vročecinkan jeklen trak š=100, d=5mm, z navarjenim nosilnim trakom za rešetko d=5mm, š=25mm
- dodatno povezan (ležišče)
- obvezna priloga statična preveritev
- vsi Fe elementi so antikorozijsko zaščiteni!</t>
  </si>
  <si>
    <t>b.2.4</t>
  </si>
  <si>
    <t>Rešetke v zunanji ureditvi</t>
  </si>
  <si>
    <t>b.2.3</t>
  </si>
  <si>
    <t>Pokrov za zapolnitev z betonom in za vgradnjo zaključnega tlaka debeline do 15 mm (kot npr. ACO TopTek Uniface SS 2.0 ali enakovredno). Dimenzija pokrova 80 x 80. Iz nerjavečega jekla kvalitete AISI304, razreda obremenitve A15 (SIST EN 1253-4), z dvojnim tesnilom za plino/vodotesnost, vijačno zaklepanje. Višina okvirja 82,5 mm, globina pokrova 70 mm. Navedeni razred obremenitve se doseže z zapolnitvijo z betonom C 35 /45 do najmanj 15 mm od zgornjega roba pokrova, vse po navodilih proizvajalca. Vsebuje opremo za odpiranje in dviganje.</t>
  </si>
  <si>
    <t>b.2.2</t>
  </si>
  <si>
    <t>Pokrov za zapolnitev z betonom in za vgradnjo zaključnega tlaka debeline do 15 mm (kot npr. ACO TopTek Uniface SS 2.0 ali enakovredno). Dimenzija pokrova 60 x 60. Iz nerjavečega jekla kvalitete AISI304, razreda obremenitve A15 (SIST EN 1253-4), z
dvojnim tesnilom za plino/vodotesnost, vijačno zaklepanje. Višina okvirja 82,5 mm, globina pokrova 70 mm. Navedeni razred obremenitve se doseže z zapolnitvijo z betonom C 35 /45 do najmanj 15 mm od zgornjega roba pokrova, vse po navodilih proizvajalca. Vsebuje opremo za odpiranje in dviganje.</t>
  </si>
  <si>
    <t>b.2.1</t>
  </si>
  <si>
    <t>Pokrovi jaškov:</t>
  </si>
  <si>
    <t>31.</t>
  </si>
  <si>
    <t>Požarna zaščita jeklenih konstukcij mora izpolnjevati zahteve iz ŠPV REI90, kar se zagotavlja z prevlekami iz mavčno kartonskih plošč s primerno požarno odpornostjo. Količine plošč so zajete med suhomontažnimi deli.</t>
  </si>
  <si>
    <t>30.</t>
  </si>
  <si>
    <t>Vse postavke ključavničarskih del, morajo v ceni vsebovati tudi izdelavo in potrditev delavniških načrtov!</t>
  </si>
  <si>
    <t>29.</t>
  </si>
  <si>
    <t>Potrebno je izvesti ozemljitev vseh posameznih kovinskih ter ALU konstrukcij na obstoječo ozemljitev stavbe.</t>
  </si>
  <si>
    <t>28.</t>
  </si>
  <si>
    <t>27.</t>
  </si>
  <si>
    <t>Navodila za vzdrževanje morajo vsebovati program vzdrževanja trajnosti protikorozijskega sistema.</t>
  </si>
  <si>
    <t>26.</t>
  </si>
  <si>
    <t>Cena na enoto mora vsebovati izdelavo delavniške dokumentacije, navodil za vzdrževanje in vseh potrebnih dokazil.</t>
  </si>
  <si>
    <t>25.</t>
  </si>
  <si>
    <t>Za AKZ zaščito pri zahtevah trajnosti C3 /H in C5-I /H predvideti vročecinkanje in barvanje po tako imenovanih duplex sistemih ali ekvivalentnem, laboratorijsko dokazljivem sistemu!</t>
  </si>
  <si>
    <t>24.</t>
  </si>
  <si>
    <t>Notranja konstrukcija; C5-I /H (zagotovitev dolge trajnosti nad 15let)</t>
  </si>
  <si>
    <t>23.</t>
  </si>
  <si>
    <t>Zunanje in nosilne konstrukcije C3 /H (zagotovitev dolge trajnosti nad 15let)</t>
  </si>
  <si>
    <t>22.</t>
  </si>
  <si>
    <t>Notranje konstrukcije C1 /M (zagotovitev srednje dolge trajnosti 5-15let)</t>
  </si>
  <si>
    <t>21.</t>
  </si>
  <si>
    <t>Izvajalec mora zagotoviti trajnost premaznih sistemov skladno s ISO 12944-1. Izvajalec mora navesti izbor sistema antikorozijskega premaza, ki mora imeti dokazljiva laboratorijska testiranja premaznih sistemov na jekleni podlagi skladno s preglednico 2.6 , standarda ISO 12944-6:</t>
  </si>
  <si>
    <t>20.</t>
  </si>
  <si>
    <t>Zunanje konstrukcije - razred korozivnosti C3 zaščito se izvede s scinkanjem in barvanjen v finalni barvni oplesk</t>
  </si>
  <si>
    <t>19.</t>
  </si>
  <si>
    <t>Notranje konstrukcije - razred korozivnosti C1</t>
  </si>
  <si>
    <t>Za konstrukcije se skladno SIST EN ISO 12944-2 predvidevajo v nadaljevanju navedeni atmosferski pogoji:</t>
  </si>
  <si>
    <t>Vsi vijačeni spoji jeklenih konstrukcij se izvajajo z inbus vijaki iz nerjaveče pločevine, ki morajo ustrezati standardu ISO 10462, z ugreznjeno glavo. Razred vzdržljivosti vijakov je 8.8. in 10.9.</t>
  </si>
  <si>
    <t xml:space="preserve">Vse kovinske dele je potrebno pred dokončno vgradnjo je potrebno očistiti površinski nečistoč in rje. Skladno s standardi je vse površine očisititi. Čista površina mora biti brez vidnih nečistoč, površina enotnega kovinskega izgleda, brez rjastih površin. </t>
  </si>
  <si>
    <t>Izvajale oziroma podizvajalec - pripravljalec kovinskih nosilnih elementov, mora evidentirati vse procesne korake priprave površine kovinskih nosilnih elementov objekta.</t>
  </si>
  <si>
    <t>Vse spoje se vijači kontrolirano z momentnim ključem. Pri običajnih spojih kategorija A se privijači tako, da je spoj popolnoma stisnjen. Pri vseh spojih kategorije B je zahtevana polna sila prednapetja ter minimalni koeficient trenja  =0.30.</t>
  </si>
  <si>
    <t>Vse polno nosilne zvare je potrebno kontrolirati z ultrazvokom. Pregledano mora biti vsaj 40% vseh zvarov. Obseg kontrole se poveča ob pojavu slabih rezultatov – določi institucija, ki bo kontrolirala kvaliteto izvedbe. Vizualni pregled se vrši na vseh zvarih.</t>
  </si>
  <si>
    <t>Jeklena konstrukcija, ki je vroče cinkana je potrebno pred cinkanjem določiti zvarjence kar mora biti razvidno iz delavniških načrtov, ki jih pripravi izvajalec posameznega elementa za vgradnjo. Vsi zaprti profili jeklene konstrukcije so na priključne pločevine varjeni z obdelanimi polno nosilnimi zvari. Na mestih kjer se vijačenje izvaja skozi cev je potrebno v cevi vgraditi jeklene nastavke t.i. puše na mestih, da vijak ne vijačimo v prazno.</t>
  </si>
  <si>
    <t>Za izvedbo vročega cinkanja so merodajne SIST EN , EN DIN –norma 1461, kakor tudi strokovno tehnične smernice za vroče cinkanje. Preverjanje debeline cinkove prevleke mora potekati po DIN 50 981. Po standardu ( normi) znaša minimalna debelina sloja nanosa za material od debeline 6 mm naprej 85 mikronov, vendar mora za področje mestnega zraka in za trajnost zaščite cca. 30 let biti zvišana na cca. 70 – 100 mikronov. Za doseganje boljšega oprijema bi naj vsi za vroče cinkanje predvideni jekleni deli bili najprej odgovarjajoče predobdelani , očiščeni in šele nato vroče cinkani.</t>
  </si>
  <si>
    <t>Zunanje jeklene konstrukcije so zaščitene z nanosom cinkove prevleke, ki nastane s potapljanjem v tekoči cink. Celotne konstrukcije morajo biti konstruirane, oz. sestavljene v vijačeni izvedbi, zvari morajo biti popolnoma zaprti in očiščeni žlindre in ne smejo imeti nobenih por ali
dotoka žlindre. Morajo biti izvedeni neprekinjeno in ne kot prekinjeni zvari. Ostanki žlindre, ki nastaja pri varjenju morajo biti popolnoma odstranjeni.</t>
  </si>
  <si>
    <t>Antikorozijsko zaščito (AKZ) izvesti skladno s standardi in pod standardi standardov: SIST EN ISO 12944, ISO 4628, ISO 8501, ISO 8503, ISO 2812, ISO 6270, ISO 7253 in ostale standarde, ki so potrebni za zagotavljenje zaščite vseh kovinskih elementov objekta!</t>
  </si>
  <si>
    <t>Antikorozijska zaščta jekla za konstrukcijo izpostavljeno atmosferskim vplivom - zunanja:</t>
  </si>
  <si>
    <t>Hladno oblikovani varjeni votli konstrukcijski profili iz nelegiranih in
drobnozrnatih jekel-1.del:Tehnični dobavni pogoji SIST EN 10219-1:2006
Nelegirane jeklene cevi za varjenje in vrezovanje navojev – Tehnični dobavni pogoji SIST EN 10255:2004+A1:2007
Jekleni ulitki za uporabo v gradbeništvu SIST EN 10340:2007
SIST EN 10340:2007/AC:2008
Konstrukcijska jekla za kaljenje in popuščanje – Tehnični dobavni pogoji SIST EN 10343:2009
Samonosilne izolacijske sendvič plošče z obojestranskim kovinskim oplaščenjem -Tovarniško izdelani proizvodi – Specifikacije
SIST EN 14509:2014
Samonosilna pločevina za pokrivanje streh ter zunanje in notranje obloge – Specifikacija proizvoda in zahteve SIST EN 14782:2006
Povsem podprta pločevina in trakovi za pokrivanje streh ter zunanje in notranje obloge – Specifikacija za izdelek in zahteve SIST EN 14783:2006
Aluminij in aluminijeve zlitine – Gradbeni proizvodi za konstrukcijska dela- Tehnični pogoji za prevzem in dobavo SIST EN 15088:2006</t>
  </si>
  <si>
    <t>Vroče valjani izdelki iz konstrukcijskih jekel – 1. del: Splošni tehnični dobavni pogoji, SIST EN 10025-1:2004
Dodajni materiali za varjenje – Splošni produktni standard za dodajne materiale in praške za talilno varjenje kovinskih materialov
SIST EN 13479:2005
Visokotrdnostne vijačne zveze za prednapetje-1.del:Splošne zahteve
SIST EN 14399-1:2005
Lepila za splošne namene montaže v gradbeništvu – zahteve in preskusne metode SIST EN 15274:2009
Izvedba jeklenih konstrukcij in aluminijastih konstrukcij – 1.del: Zahteve za ugotavljanje skladnosti sestavnih delov konstrukcij
SIST EN 1090-1:2009+A1:2012
Vijačni sestavi brez predhodne strukturne obremenitve – 1.del: Splošne zahteve SIST EN 15048-1:2007
Nerjavna jekla-4.del:Tehnični dobavni pogoji za tanko in debelo pločevino in trakove iz nerjavnih konstrukcijskih jekel
SIST EN 10088-4:2009
Nerjavna jekla-5.del:Tehnični dobavni pogoji za drogove, palice, žico, profile in svetle izdelke iz nerjavnih konstrukcijskih jekel
SIST EN 10088-5:2009
Vroče valjani votli profili iz nelegiranih in drobnozrnatih konstrukcijskih jekel – 1. del: Tehnični dobavni pogoji
SIST EN 10210-1:2006</t>
  </si>
  <si>
    <t>Standardi, ki se nanašajo ključavničarska dela, oziroma materiale, ki se uporabljajo pri ključavničarskih delih.</t>
  </si>
  <si>
    <t>Ključavničarska dela morajo biti izvršena po določilih veljavnih normativov in v soglasju s tehničnimi predpisi za izvajanje ključavničarskih  del.</t>
  </si>
  <si>
    <t>KLJUČAVNIČARSKA DELA:</t>
  </si>
  <si>
    <t>B.2./</t>
  </si>
  <si>
    <t>Skupaj krovsko -  kleparska dela:</t>
  </si>
  <si>
    <t>Varnostni prelivi: kompletna izvedba varnostnih prelivov na ravnih strehah z izdelavo ustrezne odprtine v AB steni d = 20 cm - z vrtanjem luknje ; izdelavo, dobavo in vgrajevanjem INOX cevi fi 50 mm dolžine 30 cm s poševno prisekanim zunanjim zaključkom. Točno lokacijo posameznega preliva glej tloris strehe. V ceni zajeti vsa pomođna del, tesnenje , prenose in transporte do mesta vgrajevanja. C ev na obeh straneh zaprta z ustrezno mrežico</t>
  </si>
  <si>
    <t>b.1.7</t>
  </si>
  <si>
    <t>Zaključna  AL pločevine d = 1,50 mm na jekleni konstrukciji - vertikalni zaključek na HEA nosilce - podest za strojne instalacije na strehi: - izdelava po detajlu arhitekta. Zaključna AL pločevina r. š  = do 45 cm; vse mere mora izvajalecv kontrolirati na emstu samem. Stik pločevine in jeklenega nosilca se kita s trajno elastičnim kitom</t>
  </si>
  <si>
    <t>b.1.6</t>
  </si>
  <si>
    <t>Izdelava, dobava in vgrajevanje odtočnika na strehi EKO otoka. Odtočnik iz RF cevi fi 70 mm doilžine cca 30 cm, vse mere kontrolirati na mestu samem pred izdelavo.</t>
  </si>
  <si>
    <t>b.1.5/2</t>
  </si>
  <si>
    <t>b.1.5/1</t>
  </si>
  <si>
    <t>a./hidroizolacija: polimer-bitumnski varilni trak mora ustrezati požarni zahtevi: BROOF(t1) polimer-bitumenska, dvoslojna (APAO + SBS)
• zgornji sloj s posebnimi zahtevami za toplotno obstojnost: fleksibilnost pri nizkih temperaturah -25°C, temperaturna odpornost proti tečenju 140°C, polimer-bitumenski varilni trak na bazi APAO zaščiten s škriljevim posipom (barva po izboru projektanta) polno navarjen na spodnjega, kot npr.: Galaxy FC 180 5 mm MINERAL ali enakovredno,
• spodnji sloj: samolepilni bitumenski trak na bazi SBS zalepljen na spodnji sloj, varjeni preklopi, kot npr.: Halley FC 160 3 mm ali enakovredno 
b./ hladni premaz kot npr. Ibitol ali enakovredno, s povprečno porabo 0,30kg/m2</t>
  </si>
  <si>
    <t>b.1.5</t>
  </si>
  <si>
    <t>Izdelava , dobava in montaža obrobe raznih preduhov na strehi iz AL pločevine d = 1,50 mm, r.š. = do 50 cm, vključno z vsem tesnilnim in pritrdilnim materialom. Mere kontrolirati na licu mesta</t>
  </si>
  <si>
    <t>b.1.4/1</t>
  </si>
  <si>
    <t>Celoten objekt - R.š. = 943mm</t>
  </si>
  <si>
    <t xml:space="preserve">Izdelava, dobava in montaža horizontalnih oblog atičnih zidov na koti +4,977. Obloga se izvede iz aluminijaste pločevine d=2mm, prašno barvane v tonu po izboru arhitekta in širine 805mm. Alu obloga je dvokapne oblike. Na betonsko konstrukcijo se montira alu podkonstrukcija izvedena iz dveh alu U profilov. Zgornji alu U profil tvori kot 3⁰. Na njega se pritrdi OSB plošča d= 12mm. Med OSB ploščo in osnovno AB konstrukcijo se prostor napolni s toplotno izolacijo iz kamene volne NaturBoard Venti. Preko OSB plošče se prelepi oz. fiksira strešna HI folija. Zaključne pločevine se izvede v rastru fasade, fuge med njimi so 10mm. Fuge se tesnijo s podložnim alu profilom 0461, prav tako se z zgornje strani fuga prekrije s alu profilom 0461. Atične pločevine se pritrdijo skozi fuge z vijaki Hilti S-MD 55Z 5,5 x38-S16, tako da pokrivni alu profil fugo tesni in istočasno fiksira atično pločevino in jo varuje pred udari vetra. </t>
  </si>
  <si>
    <t>Objekt 2 - dvorana - R.š. = 848mm</t>
  </si>
  <si>
    <t>a.3./</t>
  </si>
  <si>
    <t>Objekt 2 - uprava - R.š. = 848mm</t>
  </si>
  <si>
    <t>Objekt 1 - knjižnica - R.š. = 848mm</t>
  </si>
  <si>
    <t xml:space="preserve">Izdelava, dobava in montaža horizontalnih oblog atičnih zidov na koti +12,30. Obloga se izvede iz aluminijaste pločevine d=2mm, prašno barvane v tonu po izboru arhitekta in širine 700mm. Na betonsko konstrukcijo se montira alu podkonstrukcija izvedena iz dveh alu U profilov. Zgornji alu U profil tvori kot 3⁰. Na njega se pritrdi OSB plošča d= 12mm. Med OSB ploščo in osnovno AB konstrukcijo se prostor napolni s toplotno izolacijo iz kamene volne NaturBoard Venti. Preko OSB plošče se prelepi oz. fiksira strešna HI folija. Zaključne pločevine se izvede v rastru fasade, fuge med njimi so 10mm. Fuge se tesnijo s podložnim alu profilom 0461, prav tako se z zgornje strani fuga prekrije s alu profilom 0461. Atične pločevine se pritrdijo skozi fuge z vijaki Hilti S-MD 55Z 5,5 x38-S16, tako da pokrivni alu profil fugo tesni in istočasno fiksira atično pločevino in jo varuje pred udari vetra. </t>
  </si>
  <si>
    <t>HORIZONTALNE OBLOGE ATIČNIH ZIDOV in ostalih AB nastavkov svetlarnikov</t>
  </si>
  <si>
    <t>b.1.4</t>
  </si>
  <si>
    <t>kompletna izvedba toplotne izolacije z XPS d = 10,00 cm, lepljen na vertikalno hidroizolacijo s specilanimi lepili - po navodilih proizvajalca - tehnični list; vse mere mora izvajalec kontrolirati na mestu samem pred izvedbo del. - glej detajl: VD3 in VD 7</t>
  </si>
  <si>
    <t>Vertikalna toplotna izolacija - AB  venci na ravnih strehah in AB stene svetlarnikov</t>
  </si>
  <si>
    <t>kompletna izdelava horizontalne in vertikalne hiroizolacije AB venca na tavnih strehah - hidroizolacijski sloji iz sestave S1, S2,S3; ra za ravne strehe. V ceni izdelave zajeti tudi hladni bitumenski premaz AB površin  - povprečna poraba 0,30 kg/ms; s predhodno nevtralizacijo AB površin</t>
  </si>
  <si>
    <t xml:space="preserve">a./ zaščita izolacijskih slojev,  in sloj za prenos obremenitev: pran prodec frakcije 16-32  mm, d = 6.0 cm 
b./ ločilni sloj: PE folija 0.2 mm
c./ hidroizolacija: polimer-bitumenska,dvoslojna (APAO), d = 0.8 cm
  • zgornji zrak trak: polimer-bitum.varilni trak na bazi APAO  polno navarjen na spodnjega, npr.: Galaxy FC 180 5 ali enakovredno
  • spodnji trak: samolepilni bit. trak na bazi SBS, zalepljen na površino EPS, preklopi  zavarjeni 100%, npr.: Halley FC 160 3 ali enakovredno ekspandirani polistiren,  d = 24.0 cm, [λD = max.0.031 W/(m.K),σ10%def.= 100 kPa], npr.: FRAGMAT NEO SUPER 100 ali enakovredno plošče EPS – dvoslojno : 2 x 12 cm
d./ parna zapora: varilni bitumenski trak z nosilcem iz alum.folije in steklenega voala (AL01+V60), sd = min. 1000 m’ GEMINI Vapor 4,  d = 0.4 cm
e./ hladni bitumenski premaz 0.3 kg/m2
</t>
  </si>
  <si>
    <t>b.1.3</t>
  </si>
  <si>
    <t xml:space="preserve">a./ zazelenitev: požarna zahteva: BROOF(t1) sistem ekstenzivne zazelenitve, 
brez vzdrževanja d = 10.0 cm  npr.: Knauf Urbanscape ali enakovredno:
• ekstenzivna zazelenitev - vegetacijski  sloj s substratom, kot npr. Knauf Urbanscape Sedum-mix Blanket
• akumulator vode: kot npr. Knauf Urbanscape Green Roll 4 cm
b./ ločilni sloj: požarna zahteva: BROOF(t1) PP filc, površinska masa min. 125 g/m²,  npr.: Polyfelt TS 20 ali enakovr.
c./ zaščita izolacijskih slojev in sloj za prenos obremenitev: pran prodec frakcije 16-32 mm, d = 5.0 cm 
d./ ločilni sloj: PE folija 0.2 mm
e./ hidroizolacija: polimer-bitumenska,dvoslojna (APAO), ...... 0.8 cm
  • zgornji zrak trak: polimer-bitum.varilni trak na bazi APAO  polno navarjen na spodnjega, npr.: Galaxy FC 180 5 ali enakovredno
  • spodnji trak: samolepilni bit. trak na bazi SBS, zalepljen na površino EPS, preklopi  zavarjeni 100%, npr.: Halley FC 160 3 ali enakovredno ekspandirani polistiren,  d = 20.0 cm  [λD = max.0.031 W/(m.K),σ10%def.= 100 kPa], npr.: FRAGMAT NEO SUPER 100 ali enakovredno plošče EPS – dvoslojno : 2 x 12 cm
f./ parna zapora: varilni bitumenski trak z nosilcem iz alum.folije in steklenega voala (AL01+V60), sd = min. 1000 m’ GEMINI Vapor 4,  d = 0.4 cm
- hladni bitumenski premaz 0.3 kg/m2
  </t>
  </si>
  <si>
    <t>b.1.2</t>
  </si>
  <si>
    <t xml:space="preserve">a./ podlaga za postavljanje tlaka in hkrati, zaščita hidroizolacije:
  vlakno-cementne plošče 15 mm,  d = 1.5 cm
b./ločilni sloj: PE ekspand.folija 2 mm  d = 0.2 cm, GEFICELL 2 mm
c./ hidroizolacija: polimer-bitumenska,dvoslojna (APAO), ...... 0.8 cm
  • zgornji zrak trak: polimer-bitum.varilni trak na bazi APAO  polno navarjen na spodnjega, npr.: Galaxy FC 180 5 ali enakovredno
  • spodnji trak: samolepilni bit. trak na bazi SBS, zalepljen na površino EPS, preklopi zavarjeni 100%, npr.: Halley FC 160 3 ali enakovredno
d./ toplotna izolacija I: ekspandirani polistiren, d = 20.0 cm [λD = max.0.031 W/(m.K),σ10%def.= 100 kPa], npr.: FRAGMAT NEO SUPER 100 ali enakovredno
plošče EPS – dvoslojno : 2 x 12 cm!
e./ parna zapora: varilni bitumenski trak z nosilcem iz alum.folije in steklenega voala (AL01+V60),  sd = min. 1000 m’, GEMINI Vapor 4,  d =  0.4 cm
f./  hladni bitumenski premaz 0.3 kg/m2
</t>
  </si>
  <si>
    <t>b.1.1</t>
  </si>
  <si>
    <t xml:space="preserve">V ceni izdelave mora izvajalec zajeti tudi Izvedbo testa kakovosti izvedenih hidroizolacijskih del na vseh strešnih površinah z nalivalnim preizkusom. Izvedbo testa in izdelavo uradnega poročila mora opraviti usposobljen in certificiran izvajalec teh testov. </t>
  </si>
  <si>
    <t>Vsi kleparski stiki so drsni</t>
  </si>
  <si>
    <t xml:space="preserve">pred izvedbo naslednjih slojev ravne strehe , je zahtevano, da se izvede preverba vodotesnosti hidroizoalcijskega sloja po metodi ELD (električna visokonapetostna metoda) ter pridobiti poročilo o vodotesnosti </t>
  </si>
  <si>
    <t>Izdelava delavniških načrtov, kjer je to potrebno</t>
  </si>
  <si>
    <t>čiščenje izdelkov po končani montaži in podobno.</t>
  </si>
  <si>
    <t>prevoz izdelkov na objekt z nakladanjem, razkladanjem in ekspeditom ter vsemi manipulacijami na gradbišču.</t>
  </si>
  <si>
    <t>zasteklitev po opisu in detajlu.</t>
  </si>
  <si>
    <t>osnovna zaščita in finalna obdelava izdelkov po detajlu in izboru arhitekta.</t>
  </si>
  <si>
    <t>napravo izdelkov in montažo na objektu z vsemi dajatvami.</t>
  </si>
  <si>
    <t>dobavo osnovnega in pomožnega materiala ter okovja, za odpiranje in zaklepanje vrat in oken, kjer je to predvideno po shemah projektanta.</t>
  </si>
  <si>
    <t>snemanje potrebnih izmer na objektu pred izdelavo vseh vrat in oken ter drugih izdelkov po tem opisu.</t>
  </si>
  <si>
    <t>Storitve kooperanta obsegajo, če ni z medsebojno pogodbo drugače določeno.</t>
  </si>
  <si>
    <t>Vsa  dela morajo biti izvršena po določilih veljavnih normativov.</t>
  </si>
  <si>
    <t>KROVSKO - KLEPARSKA DELA:</t>
  </si>
  <si>
    <t>B.1./</t>
  </si>
  <si>
    <t>€/e</t>
  </si>
  <si>
    <t>Skupaj obrtniška dela :</t>
  </si>
  <si>
    <t>OPREMA DVORANE - STOLI:</t>
  </si>
  <si>
    <t>TEHNOLOGIJA KUHINJE:</t>
  </si>
  <si>
    <t>ZUNANJA SENČILA:</t>
  </si>
  <si>
    <t>STREŠNI VAROVALNI SISTEM PROTI PADCEM V GLOBINO:</t>
  </si>
  <si>
    <t>SISTEM ODVODNJAVANJA STREH - PLUVIA:</t>
  </si>
  <si>
    <t xml:space="preserve">SVETLOBNE KUPOLE: </t>
  </si>
  <si>
    <t>ODER VEČNAMESKE DVORANE:</t>
  </si>
  <si>
    <t>KERAMIČARSKA DELA:</t>
  </si>
  <si>
    <t>MK STENE, OBLOGE in SPUŠČENI STROPOVI:</t>
  </si>
  <si>
    <t>RAZNA OBRTNIŠKA DELA:</t>
  </si>
  <si>
    <t>ALU - STEKLARSKA DELA  - FASADA  in SVETLARNIK:</t>
  </si>
  <si>
    <t>B.4</t>
  </si>
  <si>
    <t>MIZARSKA DELA :</t>
  </si>
  <si>
    <t>B.3</t>
  </si>
  <si>
    <t>B.2</t>
  </si>
  <si>
    <t>B.1</t>
  </si>
  <si>
    <t>REKAPITULACIJA OBRTNIŠKIH DEL</t>
  </si>
  <si>
    <t>B./</t>
  </si>
  <si>
    <t>OBRTNIŠKA DELA:</t>
  </si>
  <si>
    <t>SKUPAJ BREZ DDV:</t>
  </si>
  <si>
    <t>KANALIZACIJA KLET</t>
  </si>
  <si>
    <t>GARAŽNA KLET - PROMETNA UREDITEV</t>
  </si>
  <si>
    <t>KANALIZACIJA</t>
  </si>
  <si>
    <t>ZUNANJA IN PROMETNA UREDITEV</t>
  </si>
  <si>
    <t>Znesek</t>
  </si>
  <si>
    <t>Opis dela</t>
  </si>
  <si>
    <t>Šifra</t>
  </si>
  <si>
    <t xml:space="preserve">R E K A P I T U L A CI J A </t>
  </si>
  <si>
    <t>Tuje storitve - skupaj</t>
  </si>
  <si>
    <t>z.1.9</t>
  </si>
  <si>
    <t>z.1.9.3</t>
  </si>
  <si>
    <t>Geotehnični nadzor</t>
  </si>
  <si>
    <t>z.1.9.2</t>
  </si>
  <si>
    <t>z.1.9.1</t>
  </si>
  <si>
    <t>Nepredvidena dela - skupaj</t>
  </si>
  <si>
    <t>z.1.8</t>
  </si>
  <si>
    <t>Ostala dodatna in nepredvidena dela. Obračun po dejanskih stroških porabe časa in materiala po vpisu v gradbeni dnevnik. Ocena stroškov 5,0 % od vrednosti del.</t>
  </si>
  <si>
    <t>z.1.8.1</t>
  </si>
  <si>
    <t>Nepredvidena dela</t>
  </si>
  <si>
    <t>Elementi ZU - skupaj</t>
  </si>
  <si>
    <t>z.1.7</t>
  </si>
  <si>
    <t>Izdelava zaščitnega AB otoka pred uvozno rampo v garažno klet. Otok se izdela na licu mesta z betonom C 30/37, zmrzlinsko odporen, armiran z +- Q 133, kritje min. 2,5 cm. Otok je dvignjen nad cestišče za 12 cm in se izvede na betonski tlak. Otok ima dimenzije 0.6/3.50 m (š/d). Otok je na obeh straneh zaključen z radijem 0.30 m. Sočasno se izvede cevna kanalizacija po načrtu elektro opreme.</t>
  </si>
  <si>
    <t>z.1.7.1</t>
  </si>
  <si>
    <t>Elementi ZU</t>
  </si>
  <si>
    <t>Prometna signalizacija - skupaj</t>
  </si>
  <si>
    <t>z.1.6</t>
  </si>
  <si>
    <t>Izdelava rebraste strukture taktilnih oznak reliefne vodilne črte (vodenje čez prehod), skladno s smernico SIST 1186 (npr. hladna strukturna plastika). Pred izvedbo je potrebno pripraviti vzorec, ki ga potrdi društvo slepih in slabovidnih ter nadzor.</t>
  </si>
  <si>
    <t>z.1.6.6</t>
  </si>
  <si>
    <t>Izdelava tankoslojne neprekinjene označbe z dvokomponentno belo barvo in mineralnim posipom- kvarcem, strojno, debelina plasti suhe snovi 200 um, širina črte 30 cm.</t>
  </si>
  <si>
    <t>z.1.6.5</t>
  </si>
  <si>
    <t>Izdelava tankoslojne prekinjene talne označbe prehod za pešce 5231, širine 2,00 m, z enokomponentno belo barvo, strojno, debelina plasti suhe snovi 200 um, širina črte 50 cm, dolžina 300 cm.</t>
  </si>
  <si>
    <t>z.1.6.4</t>
  </si>
  <si>
    <t>Nabava, dobava in pritrditev prometnega znaka premera a=600 mm, razred svetlobne odbojnosti RA2. Ustavi, 2102</t>
  </si>
  <si>
    <t>z.1.6.3</t>
  </si>
  <si>
    <t>Nabava, dobava materiala in izdelava temelja iz cementnega betona C12/15 dolžine 60 cm in prereza 40 cm.</t>
  </si>
  <si>
    <t>z.1.6.2</t>
  </si>
  <si>
    <t xml:space="preserve">Nabava, dobava in postavitev stebriča premera 64 mm iz vroče cinkane jeklene cevi dolžina 4000 mm. </t>
  </si>
  <si>
    <t>z.1.6.1</t>
  </si>
  <si>
    <t>Prometna signalizacija in oprema</t>
  </si>
  <si>
    <t>Naprave za odvodnjavanje - skupaj</t>
  </si>
  <si>
    <t>z.1.5</t>
  </si>
  <si>
    <t>Nabava, dobava in vgradnja kanalete DN100 , širine 13,5 cm in višine 6 cm, kot npr. ACO MULTILINE V100, typ 0.0.2 ter dobava in vgradnja LTŽ rešetke, obremenitve C250. Povezano na kanaleto v tlaku. Vgradnja po detajlu.</t>
  </si>
  <si>
    <t>z.1.5.6</t>
  </si>
  <si>
    <t>Nabava, dobava in vgradnja kanalete DN100 , širine 13,5 cm in višine 15 cm, kot npr. ACO MULTILINE V100, typ 0.0.2 ter dobava in vgradnja LTŽ rešetke, obremenitve C250. Vključno z revizijskimi kosi oz. zbiralniki. Vgradnja po detajlu.</t>
  </si>
  <si>
    <t>Nabava, dobava in vgradnja kanalete DN100 z dvojno rego, širine 13,5 cm in višine 15 cm, kot npr. ACO MULTILINE V100, typ 0.0.2 ter dobava in vgradnja nastavka z enojno rego SlotTop Single iz nerjaveče pločevine, asimetrična rega višine H105, svetla širina: 2x8 mm, obremenitve C250. Vključno z revizijskimi kosi oz. zbiralniki. Vgradnja po detajlu.</t>
  </si>
  <si>
    <t>z.1.5.5</t>
  </si>
  <si>
    <t>Nabava, dobava in vgradnja kanalete DN100 z enojno rego, širine 13,5 cm in višine 15 cm, kot npr. ACO MULTILINE V100, typ 0.0.2 ter dobava in vgradnja nastavka z enojno rego SlotTop Single iz nerjaveče pločevine, asimetrična rega višine H105, svetla širina: 1x10 mm, obremenitve C250. Vključno z revizijskimi kosi oz. zbiralniki. Vgradnja po detajlu.</t>
  </si>
  <si>
    <t>z.1.5.4</t>
  </si>
  <si>
    <t xml:space="preserve">Nabava, dobava in vgradnja monolitne cestne kanalete DN150, širine 20,0 cm in višine 27,0 cm, kot npr. ACO MONOBLOCK PD150 V, tip 0.0, razred obremenitve D400. Vključno z revizijskimi kosi oz. zbiralniki. Vgradnja po detajlu. </t>
  </si>
  <si>
    <t>z.1.5.3</t>
  </si>
  <si>
    <t xml:space="preserve">Nabava, dobava in vgradnja monolitne cestne kanalete DN200, širine 25,0 cm in višine 32,0 cm, kot npr. ACO MONOBLOCK PD200 V, tip 0.0, razred obremenitve D400. Vključno z revizijskimi kosi oz. zbiralniki. Vgradnja po detajlu. </t>
  </si>
  <si>
    <t>z.1.5.2</t>
  </si>
  <si>
    <t>Nabava, dobava materiala in izdelava cestnega požiralnika premera 40 cm, globine 150 cm. Izvedba z vtokom pod robnik. Izdelava vezne kanalizacije do obstoječe ali novoizgrajene meteorne kanalizacije - rekonstrukcija pločnika.</t>
  </si>
  <si>
    <t>z.1.5.1</t>
  </si>
  <si>
    <t>Naprave za odvodnjavanje</t>
  </si>
  <si>
    <t>Robni elementi- robniki</t>
  </si>
  <si>
    <t>z.1.4</t>
  </si>
  <si>
    <t>Nabava, dobava in vgradnja robnikov iz litega cementnega betona s prerezom 15/25 cm, vgradnja v bet. temelj C16/20. Poglobljena vgradnja - nadvišanje 2cm.</t>
  </si>
  <si>
    <t>z.1.4.1</t>
  </si>
  <si>
    <t>Robniki pločnika ob državni cesti niso zajeti v popisu - del rekonstrukcije ceste</t>
  </si>
  <si>
    <t>Zgornji ustroj- voziščna konstrukcija - skupaj</t>
  </si>
  <si>
    <t>z.1.3</t>
  </si>
  <si>
    <t xml:space="preserve">Nabava, dobava in vgradnja taktilnih oznak ob prehodih za pešce. Taktilne plošče so plošče dimenzij 30 cm x 30 cm, debeline 8,5 cm, ki imajo čepke globine 5 mm. Plošče se polagajo na podložni beton, sočasno z izvedbo ostalega tlakovanja. </t>
  </si>
  <si>
    <t>z.1.3.4.2</t>
  </si>
  <si>
    <t xml:space="preserve">Nabava, dobava in vgradnja betonskih talnih plošč 50 x 50 cm, višine 4 cm. Vgradnja na niveliran montažno drenažni sloj izveden iz peska 4/8 mm, debeline 4 cm. Vključno z ločilnim slojem: drenažna folija, kot npr. Geoproma typar pro. (ZU-2) </t>
  </si>
  <si>
    <t>z.1.3.4.1</t>
  </si>
  <si>
    <t>Tlakovane obrabne plasti</t>
  </si>
  <si>
    <t>z.1.3.4</t>
  </si>
  <si>
    <t>z.1.3.3.2</t>
  </si>
  <si>
    <t>z.1.3.3.1</t>
  </si>
  <si>
    <t>Obrabne zaporne plasti</t>
  </si>
  <si>
    <t>z.1.3.3</t>
  </si>
  <si>
    <t xml:space="preserve">V ceni je potrebno upoštevati vso potrebno armaturo, vključno z mozniki, enojnimi ali dvojnimi košaricami... Upošteva se količina armature v vrednosti 85 kg/m³.
Vključno z ločilnim slojem PE folija. V ceni je zajeto vso delo in ves potreben material za izvedbo in tesnenje navideznih ter prostorskih dilatacij, delovnih opažev, delovnih stikov...  (ZU-4) </t>
  </si>
  <si>
    <t xml:space="preserve">Nabava, dobava in vgradnja zunanjega tlaka debeline 18 cm
- 3 cm liti teraco  brušen, dilatiran – po načrtu in detajlu arhitekture, vrsta agregata in frakcija: po izbiri arhitekta, tehnologija in izvedba po načrtu arhitekture – glej sestavo P1
-15cm iz litega betona specifikacije C30/37, XC4, XF4, XD3, Dmax16, S4. Zgornja obdelava: zalita, nato brušena protizdrsno R12. Agregat mora biti zmrzlinsko obstojen kategorije MS 18 in
odporen na drobljenje kategorije LA 25 ali manj.
V sestavo betona se dodajo polipropilenska vlakna 
Belmix BM 12, dolžine 12 mm (količina 0.91 kg/m3), 
dodatek SRA 100, HaBe (7-8 kg/m3 betona) in 
po potrebi (obvezno v poletnem času) regulator vezanja 
Recover, Grace (1 -1,5 kg/m3 betona). 
Armatura spodaj: Q189 B500A, preklopi 50 cm, zaščitna plast 3,0 cm. Armatura zgoraj: Q189 B500A, preklopi 40 cm, zaščitna plast 3,5 cm. Robne ojačitve: +/-2fi12, B500B in robne zanke fi8/15cm B500B. 
Betonske površine ustrezno dilatirati na manjše zaključene enote, v razmerju stranic max. 3:1 oz. do velikosti max. 14 m². Armatura prekinjena po poljih, polja mozničena prečno z mozniki Φ20 L=30 cm / e=40, mozniki zaščiteni z drsno plastično PE zaščito (Otto Brentzel). Mozničene prostorske dilatacije na 20 m. 
</t>
  </si>
  <si>
    <t>z.1.3.2.5</t>
  </si>
  <si>
    <t xml:space="preserve">Nabava, dobava in vgradnja zunanjega tlaka debeline 20 cm iz litega betona specifikacije C30/37, XC4, XF4, XD3, XM2 Dmax16, S4. Površinska obdelava z pranjem, tako da je dosežena torna sposobnost proti drsenju SRT (SRV) 45 do 55 po TSC 06-620:2002.
Agregat mora biti zmrzlinsko obstojen kategorije MS 18 in
odporen na drobljenje kategorije LA 25 ali manj.
V sestavo betona se dodajo polipropilenska vlakna 
Belmix BM 12, dolžine 12 mm (količina 0.91 kg/m3), 
dodatek SRA 100, HaBe (7-8 kg/m3 betona) in 
po potrebi (obvezno v poletnem času) regulator vezanja 
Recover, Grace (1 -1,5 kg/m3 betona). 
Armatura spodaj: Q385 B500A, preklopi 50 cm, zaščitna plast 3,0 cm. Armatura zgoraj: Q385 B500A, preklopi 40 cm, zaščitna plast 3,5 cm. Robne ojačitve: +/-2fi12, B500B in robne zanke fi10/15cm B500B. 
Betonske površine ustrezno dilatirati na manjše zaključene enote, v razmerju stranic max. 3:1 oz. do velikosti max. 20 m². Armatura prekinjena po poljih, polja mozničena prečno z mozniki Φ20 L=30 cm / e=40, mozniki zaščiteni z drsno plastično PE zaščito (Otto Brentzel). Mozničene prostorske dilatacije na 20 m. 
V ceni je potrebno upoštevati vso potrebno armaturo, vključno z mozniki, enojnimi ali dvojnimi košaricami... Upošteva se količina armature v vrednosti 100 kg/m³.
Vključno z ločilnim slojem PE folija. V ceni je zajeto vso delo in ves potreben material za izvedbo in tesnenje navideznih ter prostorskih dilatacij, delovnih opažev, delovnih stikov...  (ZU-3) </t>
  </si>
  <si>
    <t>z.1.3.2.2</t>
  </si>
  <si>
    <t>Izdelava asfaltne nosilne vezane plasti AC base 22, B50/70, A4, debeline 6 cm. (ZU-1, ZU-1a)</t>
  </si>
  <si>
    <t>z.1.3.2.1</t>
  </si>
  <si>
    <t>Pri izvajanju betonskih del je potrebno upoštevati ELABORAT BETONA, ki ga pripravi izvajalec gradbenih del in je vključen v stroške izdelave betonskega vozišča. Izvajalec mora v stroške izdelave betonskega vozišča zajeti tudi statični izračun in armaturni načrt vozišča.</t>
  </si>
  <si>
    <t>Vezane nosilne plasti</t>
  </si>
  <si>
    <t>z.1.3.2</t>
  </si>
  <si>
    <t xml:space="preserve">Nabava, dobava materiala in izdelava nevezane nosilne plasti drobljenca TD32 v deb. 20-40 cm za potrebe pohodnih in povoznih površin. Utrjevanje do predvidene trdnosti Ev2min= 100 Mpa za povozne površine in Ev2min= 80 Mpa za pohodne površine. 
</t>
  </si>
  <si>
    <t>z.1.3.1.1</t>
  </si>
  <si>
    <t>Nosilne nevezane plasti</t>
  </si>
  <si>
    <t>z.1.3.1</t>
  </si>
  <si>
    <t xml:space="preserve">Zgornji ustroj </t>
  </si>
  <si>
    <t>Zemeljska dela - skupaj</t>
  </si>
  <si>
    <t>z.1.2</t>
  </si>
  <si>
    <t xml:space="preserve">Nabava, dobava materiala in izdelava kamnite posteljice iz kamnitega zmrzlinsko odpornega materiala 0/64 v debelini plasti 20 cm do 40cm, povozne in pohodne površine na terenu. Utrjevanje do predvidene trdnosti Ev2=60 MPa za pohodne oziroma Ev2=80 MPa za povozne površine, točnosti +- 3,0 cm. Nagib planuma min 4%. (ZU-1, ZU-1a, ZU-3, ZU-4).  Potrebo po vgradnji na licu mesta poda geomehanik. </t>
  </si>
  <si>
    <t>z.1.2.3.1</t>
  </si>
  <si>
    <t>Nasipi in posteljice</t>
  </si>
  <si>
    <t>z.1.2.3</t>
  </si>
  <si>
    <t xml:space="preserve">Nabava, dobava in polaganje geotekstila - filtrskega sloja (npr. Polyfelt TS50 ali enakovredno) na splaniran in uvaljan planum spodnjega ustroja oziroma terena, polaganje s preklopom min. 10 cm. Pretržna sila Tmin=15 kN/m. Potrebo po vgradnji na licu mesta poda geomehanik. 
</t>
  </si>
  <si>
    <t>z.1.2.2.3</t>
  </si>
  <si>
    <t xml:space="preserve">Planiranje in valjanje planuma spodnjega ustroja za povozne površine, točnosti +- 3,0 cm. Nagib planuma min 4%. </t>
  </si>
  <si>
    <t>z.1.2.2.2</t>
  </si>
  <si>
    <t>Planiranje in valjanje planuma spodnjega ustroja za pohodne površine, točnosti +- 3,0 cm. Nagib planuma min 4%.</t>
  </si>
  <si>
    <t>z.1.2.2.1</t>
  </si>
  <si>
    <t>Planum temeljnih tal</t>
  </si>
  <si>
    <t>z.1.2.2</t>
  </si>
  <si>
    <t xml:space="preserve">Odvoz lahke zemljine III. kat., v raščenem stanju, na trajno deponijo in strošek deponije. </t>
  </si>
  <si>
    <t>z.1.2.1.1</t>
  </si>
  <si>
    <t>Široki izkop lahke zemljine III. kat., v raščenem stanju, z odrivom na gradbiščno deponijo.</t>
  </si>
  <si>
    <t>Izkopi</t>
  </si>
  <si>
    <t>z.1.2.1</t>
  </si>
  <si>
    <t>V ločenih popisih GO del je zajeto:
- izkop gradbene jame 
- zasutje gradbene jame do sten garaže do zgornjega roba stropne plošče</t>
  </si>
  <si>
    <t xml:space="preserve">V popisih ZU so zajeta zemeljska dela izven gradbene jame (priprava terena,  izkopi ali nasipi do predvidene kote ustrojev tlaka....) ter ureditev terena nad ploščo garaže.
</t>
  </si>
  <si>
    <t>Preddela - skupaj</t>
  </si>
  <si>
    <t>z.1.1</t>
  </si>
  <si>
    <t xml:space="preserve">Demontaža obstoječe dvižne zapornice in rušitev temelja. Elementi, ki se lahko ponovno uporabijo, se odpeljejo na skladiščenje. </t>
  </si>
  <si>
    <t>z.1.1.2.7</t>
  </si>
  <si>
    <t xml:space="preserve">Demontaža obstoječe žičnate panelne ograje in rušitev temeljev. Elementi, ki se lahko ponovno uporabijo, se odpeljejo na skladiščenje. </t>
  </si>
  <si>
    <t>z.1.1.2.6</t>
  </si>
  <si>
    <t xml:space="preserve">Demontaža obstoječega jeklenega stebrička in rušitev temelja. Elementi, ki se lahko ponovno uporabijo, se odpeljejo na skladiščenje. </t>
  </si>
  <si>
    <t>z.1.1.2.5</t>
  </si>
  <si>
    <t>Porušitev in odstranitev asfaltne plasti v debelini 6 do 10 cm.  - obstoječi hodnik za pešce.</t>
  </si>
  <si>
    <t>z.1.1.2.3</t>
  </si>
  <si>
    <t>Predhodna obdelava stika z bitumenski trakom s posipom za zatesnitev stika stari-nov asfalt .</t>
  </si>
  <si>
    <t>z.1.1.2.2</t>
  </si>
  <si>
    <r>
      <t xml:space="preserve">Zarezovanje obstoječega asfaltnega vozišča debeline do 10 cm. </t>
    </r>
    <r>
      <rPr>
        <i/>
        <u/>
        <sz val="10"/>
        <rFont val="Calibri"/>
        <family val="2"/>
        <charset val="238"/>
        <scheme val="minor"/>
      </rPr>
      <t>- samo na mestu novopredvidenega uvoza, ker se domneva da bo državna cesta že obnovljena</t>
    </r>
  </si>
  <si>
    <t>z.1.1.2.1</t>
  </si>
  <si>
    <t>Čiščenje terena</t>
  </si>
  <si>
    <t>z.1.1.2</t>
  </si>
  <si>
    <t>točk</t>
  </si>
  <si>
    <t>Zakoličba elementov zunanje in prometne ureditve. To so vsi uvozi, pešpoti in ostali elementi zunanje ureditve izven ceste. (Ocena)</t>
  </si>
  <si>
    <t>z.1.1.1.1</t>
  </si>
  <si>
    <t>Geodetska dela</t>
  </si>
  <si>
    <t>z.1.1.1</t>
  </si>
  <si>
    <t xml:space="preserve">Vse postavke vključujejo odvoz odstranjenega materiala na deponijo oziroma k pooblaščenemu zbiralcu surovin in plačilo vseh potrebnih pristojbin za odlaganje odvečnega materiala - razen, če je navedeno drugače. </t>
  </si>
  <si>
    <t>Rušenja vseh obstoječih objektov so opredeljna v okviru projekta arhitekture.</t>
  </si>
  <si>
    <t>Preddela</t>
  </si>
  <si>
    <t>Pred pričetkom del je potrebno izvesti zakoličbo vseh obstoječih komunalnih vodov in preveriti lokacije obstoječih revizijskih jaškov. V kolikor dejansko stanje odstopa od podlag za projektne rešitve, je potrebno o tem obvestiti projektanta, ki na podlagi projektantskega nadzora prilagodi rešitev.</t>
  </si>
  <si>
    <t>skupaj</t>
  </si>
  <si>
    <t>cena/enoto</t>
  </si>
  <si>
    <t>količina</t>
  </si>
  <si>
    <t>E/M</t>
  </si>
  <si>
    <t>opis</t>
  </si>
  <si>
    <t>šifra</t>
  </si>
  <si>
    <t>SKUPAJ</t>
  </si>
  <si>
    <t>Prometna signalizacija</t>
  </si>
  <si>
    <t>Robni elementi</t>
  </si>
  <si>
    <t>Zgornji ustroj</t>
  </si>
  <si>
    <t>REKAPITULACIJA - ZUNANJA IN PROMETNA UREDITEV</t>
  </si>
  <si>
    <t>Kanalizacija - skupaj</t>
  </si>
  <si>
    <t>2.5</t>
  </si>
  <si>
    <t>2.5.1</t>
  </si>
  <si>
    <t>Ostalo - skupaj</t>
  </si>
  <si>
    <t>2.4</t>
  </si>
  <si>
    <t>Izvedba prebojev skozi varovanje gradbene jame za potrebe izvedbe kanalizacije - preboji dimenzije fi 250cm, z vsemi potrebnimi deli in materialom za izvedbo prebojev.</t>
  </si>
  <si>
    <t>2.4.4</t>
  </si>
  <si>
    <t>Izvedba direktnega priključka na obstoječo javno kanalizacijo (v revizijski jašek javne kanalizacije), skladno z navodili upravljalca komunalnega voda.</t>
  </si>
  <si>
    <t>2.4.3</t>
  </si>
  <si>
    <t>Tlačni preizkus vodotesnosti položenih PVC kanalizacijskih cevi po standardu SIST EN 1610.</t>
  </si>
  <si>
    <t>2.4.2</t>
  </si>
  <si>
    <t>Pregled in čiščenje kanala po končanih delih.</t>
  </si>
  <si>
    <t>2.4.1</t>
  </si>
  <si>
    <t>Ostalo</t>
  </si>
  <si>
    <t>2.3</t>
  </si>
  <si>
    <t>PVC 200</t>
  </si>
  <si>
    <t>PVC 160</t>
  </si>
  <si>
    <t>PVC 125</t>
  </si>
  <si>
    <t>PVC 110</t>
  </si>
  <si>
    <t>Nabava, dobava in vgradnja PVC SN 8 kanalskih cevi, stiki so izvedeni skladno z navodili proizvajalca. Polagane po navodilih proizvajalca, skupaj z vsemi spojkami, koleni in ostalim tesnilnim materialom.</t>
  </si>
  <si>
    <t>2.3.2.1</t>
  </si>
  <si>
    <t>2.3.2</t>
  </si>
  <si>
    <t>Zasip prostora z izkopnim materialom 3 kategorije do globine ca. 1,0 m pod koto terena in planiranje</t>
  </si>
  <si>
    <t>l.</t>
  </si>
  <si>
    <t>Nabava in dostav prodca d 40-70 mm ter izdelava prodnatega zasipa okoli filtrnega odseka ponikovalnice</t>
  </si>
  <si>
    <t>k.</t>
  </si>
  <si>
    <t>€/m</t>
  </si>
  <si>
    <t>Zasip filtrov in razcevitev vodnjaka obložne kolone F800</t>
  </si>
  <si>
    <t>Dobava in vgradnja pokrova iz duktilne litine z nosilnostjo 250 kN krožnega prereza F 600 mm, vključno z dobavo in vgradnjo betonske plošče za pokrov.</t>
  </si>
  <si>
    <t>Nabava, dobava in vgradnja betonske cevi DN1000 (potrebna višina h=2,0m) na razbremenilni AB prstan.</t>
  </si>
  <si>
    <t xml:space="preserve">Nabava in namestitev razbremenilnega prstana na pripravljeno podlago - odprtina v prstanu večja kot je jeklena cev (za izvedbo drsnega spoja med jeklenim vodnjakom in zgornjim delom iz bet. cevi) (izvedba po načrtu) </t>
  </si>
  <si>
    <t>Nabava in namestitev polne cevi  fi508 x 8,0 mm globini 9 do 2m (izvedba po načrtu) v ponikovalne vodnjake se izvede povratni vod z razbijalci toka...</t>
  </si>
  <si>
    <t>Nabava in namestitev mostični filtri; most 3 mm  fi508 x 8,0 mm  mm globini 19 do 9m (izvedba po načrtu) v ponikovalne vodnjake se izvede povratni vod z razbijalci toka...</t>
  </si>
  <si>
    <t xml:space="preserve">Nabava in namestitev usedalnika - polna cev fi508 x 8,0 mm z navarjenim dnomna globini 19 do 20m (izvedba po načrtu) </t>
  </si>
  <si>
    <t>€/m3</t>
  </si>
  <si>
    <t>Izdelava posteljce iz prodca d 70 mm vključno z dobavo prodca</t>
  </si>
  <si>
    <t>Nakladanje in prevoz na deponijo in razprostiranje odvečnega izkopnega materiala, skupaj s plačilom in dokazilom vseh stroškov deponiranja</t>
  </si>
  <si>
    <t>Izkop vodnjaka po sistemu Bennoto v nevezanih in vezanih materialih do globine 20 m ( do globine cca 7m material III. Kategorije naprej preprel in razpokana apnenec IV. kategorija) in cevitev z zaščitno obložno kolono F800 mm</t>
  </si>
  <si>
    <t>Ocenjena sposobnost ponikanja enega vodnjaka znaša po Schneebeli 75 l/s, dokončno sposobnost ponikanja pa je potrebno preveriti s  ponikovalnim preizkusom na licu mesta! V primeru večjih odstopanje je potrebno prilagoditi število vodnjakov.</t>
  </si>
  <si>
    <t>IZDELAVA VODNJAKA DOLŽINE 20 M</t>
  </si>
  <si>
    <t>2.3.1.10.2</t>
  </si>
  <si>
    <t xml:space="preserve">Priprava delovnega platoja za izkop po sistemu Bennoto, iz gramoznega materiala ali zasipa v kolikor teren ne ustreza predvideni obremenitvi. Plato mora biti izveden vodoravno in komprimiran, da je mogoče nemoteno gibanje delovnih strojev s specifičnimi pritiski 120 MPa ( 12.000 kg/m2). </t>
  </si>
  <si>
    <t xml:space="preserve">Postavitev, montaža in demontaže opreme ter organizacija delovišča. </t>
  </si>
  <si>
    <t xml:space="preserve">TRANSPORTNI STROŠKI IN PRIPRAVLJALNA DELA </t>
  </si>
  <si>
    <t>2.3.1.10.1</t>
  </si>
  <si>
    <t>PONIKOVALNI VODNJAKI</t>
  </si>
  <si>
    <t>2.3.1.10.</t>
  </si>
  <si>
    <t xml:space="preserve">Nabava, dobava in vgradnja požiralnika iz betonskih cevi fi 40 cm do globine do 1,20 m na kanalu iz PVC cevi in LTŽ rešetko, 400/400 mm, nosilnosti 125 kN. Izvedba po detajlu. </t>
  </si>
  <si>
    <t>2.3.1.8</t>
  </si>
  <si>
    <t>Nabava, dobava in vgradnja polietilenskih (PE) revizijskih jaškov notranjega premera DN 800 mm do višine 1,50 m s škatlasto ojačanim konusom DN 625, z enim integriranim iztokom in z enim do tremi integriranimi priključki za PE, PP ali PVC cevi do DN 400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z betonskim vencem za kanalski pokrov, s kanalskim pokrovom LTZ fi 60 cm, 400 kN, z zaklepom in protihrupnim vložkom (PAM ali enakovredno), betoniranjem pete jaška s pustim betonom C 16/20. Kompletno z dodatnim izkopom, podlago in utrjenim gramoznim zasutjem ob jašku.</t>
  </si>
  <si>
    <t>2.3.1.7</t>
  </si>
  <si>
    <t>Nabava, dobava in vgradnja polietilenskih (PE) revizijskih jaškov notranjega premera DN 800 mm do višine 1,50 m s škatlasto ojačanim konusom DN 625, z enim integriranim iztokom in z enim do tremi integriranimi priključki za PE, PP ali PVC cevi do DN 400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z betonskim vencem za kanalski pokrov, s kanalskim pokrovom 60/60 cm - nerjavni material,  z možnostjo vgradnje tlaka 250 kN, , betoniranjem pete jaška s pustim betonom C 16/20. Kompletno z dodatnim izkopom, podlago in utrjenim gramoznim zasutjem ob jašku.</t>
  </si>
  <si>
    <t>2.3.1.6</t>
  </si>
  <si>
    <t>Nabava, dobava in vgradnja polietilenskih (PE) revizijskih jaškov notranjega premera DN 600 mm do višine 1,50 m , z enim integriranim iztokom in z enim do tremi integriranimi priključki za PE, PP ali PVC cevi do DN 200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z betonskim vencem za kanalski pokrov, s kanalskim pokrovom 60/60 cm - nerjavni material,  z možnostjo vgradnje tlaka 250 kN, betoniranjem pete jaška s pustim betonom C 16/20. Kompletno z dodatnim izkopom, podlago in utrjenim gramoznim zasutjem ob jašku.</t>
  </si>
  <si>
    <t>2.3.1.5</t>
  </si>
  <si>
    <t>Nabava, dobava in vgradnja polietilenskih (PE) revizijskih jaškov notranjega premera DN 600 mm do višine 1,00 m , z enim integriranim iztokom in z enim do tremi integriranimi priključki za PE, PP ali PVC cevi do DN 200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z betonskim vencem za kanalski pokrov, s kanalskim pokrovom 60/60 cm - nerjavni material,  z možnostjo vgradnje tlaka 250 kN, betoniranjem pete jaška s pustim betonom C 16/20. Kompletno z dodatnim izkopom, podlago in utrjenim gramoznim zasutjem ob jašku.</t>
  </si>
  <si>
    <t>2.3.1.4</t>
  </si>
  <si>
    <t>Nabava, dobava in vgradnja polietilenskih (PE) revizijskih/umirjevalnika jaškov notranjega premera DN 1000 mm višine do 2,50 m (poglobitev pod iztokom 1,0m - usedalnik) s škatlasto ojačanim konusom DN 625, z enim integriranim iztokom in z enim do pet integriranimi priključki za PE, PP ali PVC cevi do DN 400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(jašek ROMOLD ali enakovredno), z betonskim vencem za kanalski pokrov, s kanalskim pokrovom 60/60 cm - nerjavni material,  z možnostjo vgradnje tlaka 250 kN,, betoniranjem pete jaška s pustim betonom C 16/20. Kompletno z dodatnim izkopom, podlago in utrjenim gramoznim zasutjem ob jašku.</t>
  </si>
  <si>
    <t>2.3.1.3</t>
  </si>
  <si>
    <t>Nabava, dobava in vgradnja polietilenskih (PE) revizijskih/umirjevalnika jaškov notranjega premera DN 800 mm višine do 2, 0 m (poglobitev pod iztokom 1,0m - usedalnik) s škatlasto ojačanim konusom DN 625, z enim integriranim iztokom in z enim do pet integriranimi priključki za PE, PP ali PVC cevi do DN 400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(jašek ROMOLD ali enakovredno), z betonskim vencem za kanalski pokrov, s kanalskim pokrovom 60/60 cm - nerjavni material,  z možnostjo vgradnje tlaka 250 kN,, betoniranjem pete jaška s pustim betonom C 16/20. Kompletno z dodatnim izkopom, podlago in utrjenim gramoznim zasutjem ob jašku.</t>
  </si>
  <si>
    <t>2.3.1.2</t>
  </si>
  <si>
    <t>Nabava, dobava in vgradnja polietilenskih (PE) revizijskih jaškov notranjega premera DN 800 mm (poglobitev pod iztokom 0,4m - usedalnik) do višine 1,50 m s škatlasto ojačanim konusom DN 625, z enim integriranim iztokom in z enim do tremi integriranimi priključki za PE, PP ali PVC cevi do DN 400 in priključevanjem brez dodatne spojke oz. za priključitev gladkih PVC cevi na iztoku z obojko priključne cevi, na vtoku z vstopnim tesnilom in z možnostjo priključitve hišnih priključkov na obodu jaška z vstopnimi tesnili do DN 400 in možnostjo nadgradnje ali krajšanja konusa jaška za 250 mm. Jašek mora biti narejen po standardu SIST EN 13598, z betonskim vencem za kanalski pokrov, s kanalskim pokrovom pokrovom za vgradnjo finalnega tlaka dim. 600x600mm iz nerjavečega jekla , nosilnosti 250 kN, betoniranjem pete jaška s pustim betonom C 16/20. Kompletno z dodatnim izkopom, podlago in utrjenim gramoznim zasutjem ob jašku.</t>
  </si>
  <si>
    <t>2.3.1.1</t>
  </si>
  <si>
    <t>JAŠKI, PESKOLOVI IN OSTALI OBJEKTI</t>
  </si>
  <si>
    <t>2.3.1</t>
  </si>
  <si>
    <t>Kanalizacija</t>
  </si>
  <si>
    <t>2.2</t>
  </si>
  <si>
    <t>Nabava, dobava in izdelava obbetoniranja kanalizacijskih PVC cevi - kanalizacija izvedena pod talno ploščo objekta in vseh priključkov na kanalizacijo izven objekta kanal. Beton trdote C16/20.</t>
  </si>
  <si>
    <t>2.2.3.1</t>
  </si>
  <si>
    <t>Betonska dela</t>
  </si>
  <si>
    <t>2.2.3</t>
  </si>
  <si>
    <t>Planiranje in valjanje dna jarka do 80 Mpa.</t>
  </si>
  <si>
    <t>2.2.2.1</t>
  </si>
  <si>
    <t>2.2.2</t>
  </si>
  <si>
    <t xml:space="preserve">Opomba: zasipi so upoštevani do spodnje kote zgornjega sloja zunanje ureditve </t>
  </si>
  <si>
    <t>2.2.1.3</t>
  </si>
  <si>
    <t>Izdelava zasipa kanalizacije z z izkopanim začasno deponiranim zemeljskim materialom. Zasip se utrjuje do 95% trdnosti po standardnem Proktorjevem postopku.</t>
  </si>
  <si>
    <t>2.2.1.2</t>
  </si>
  <si>
    <t>Izkop lahke zemljine III. kat. - kanalizacijski jarek, v raščenem stanju, z odrivom na gradbiščno deponijo (ocena 35 % skupnega izkopa) - vsi izkopi za izvedbo kanalizacije.</t>
  </si>
  <si>
    <t>2.2.1.1</t>
  </si>
  <si>
    <t xml:space="preserve">Izkop za objekt je opredeljen v okviru projekta arhitekture! Kanalizacije ob in na objektu se izvajajo v izkopu gradbene jame oz. brez dodatnega izkopa.
</t>
  </si>
  <si>
    <t>2.2.1</t>
  </si>
  <si>
    <t>2.1</t>
  </si>
  <si>
    <t>Rušenje vozišč ni predvideno v tem načrtu, saj je smiselno da se predvidene priključke naredi v času rekonstrukcije ceste in javne kanalizacije na območju.</t>
  </si>
  <si>
    <t>2.1.2</t>
  </si>
  <si>
    <t xml:space="preserve">Rušitvena in zaključna dela </t>
  </si>
  <si>
    <t>točka</t>
  </si>
  <si>
    <t>Zakoličba kanalizacije po točkah.</t>
  </si>
  <si>
    <t>2.1.1</t>
  </si>
  <si>
    <t>Rušenja vseh obstoječih objektov so opredeljna v okviru projekta arhitekture!</t>
  </si>
  <si>
    <t xml:space="preserve">Pred pričetkom del je potrebno izvesti zakoličbo vseh obstoječih komunalnih vodov in preveriti lokacije obstoječih revizijskih jaškov. V kolikor dejansko stanje odstopa od podlag za projektne rešitve, je potrebno o tem obvestiti projektanta, ki na podlagi projektantskega nadzora prilagodi rešitev. </t>
  </si>
  <si>
    <t xml:space="preserve">Preddela </t>
  </si>
  <si>
    <t>REKAPITULACIJA KANALIZACIJA</t>
  </si>
  <si>
    <t>z.3</t>
  </si>
  <si>
    <t>Nabava, dobava in vgradnja fizične kontrole višine uvoza v garažno klet. Montirano na višino 2,50 m. Kontrola je sestavljena iz 3 m dolge PEHD plastične cevi premera 75-125 mm, z odsevno rumeno- črno folijo (glej detajl). V ceni je vključen ves pritrdilni material.</t>
  </si>
  <si>
    <t>1.4.2</t>
  </si>
  <si>
    <t>Nabava, dobava in vgradnja montažnih AB ali plastičnih (PEHD) branikov, višine 12 cm, širine 15 cm in dolžine 180 cm. V ceni je vključeno sidranje na dveh mestih v voziščno konstrukcijo.</t>
  </si>
  <si>
    <t>1.4.1</t>
  </si>
  <si>
    <t>OPREMA, ROBNIKI</t>
  </si>
  <si>
    <t>1.4</t>
  </si>
  <si>
    <t>upoštevati ob dobavi celotnega sistema za kontrolo dostopa na zunanjem otoku.</t>
  </si>
  <si>
    <t>V kleti se na izvozu predvidi montaža rampe s čitalcem tablic oz. dalinskih kartic za izvoz, sinhronizirano z rolo vrati.</t>
  </si>
  <si>
    <t>1.3.1</t>
  </si>
  <si>
    <t>KONTROLA DOSTOPA</t>
  </si>
  <si>
    <t>1.3</t>
  </si>
  <si>
    <t>Nabava, dobava in postavitev sferičnega ogledala površine 0,12 m2, vključno z pritrdilnim materialom za pritrditev na AB konstrukcijo.</t>
  </si>
  <si>
    <t>1.2.4</t>
  </si>
  <si>
    <t>Nabava, dobava in pritrditev pravokotnega  prometnega znaka premera dimenzij 2500x500 mm, podloga iz aluminijaste plocevine. Znak z odsevno folijo I.kvalitete.</t>
  </si>
  <si>
    <t>1.2.3</t>
  </si>
  <si>
    <t>Nabava, dobava in pritrditev pravokotnega  prometnega znaka premera dimenzij 1200x250 mm, podloga iz aluminijaste plocevine. Znak z odsevno folijo I.kvalitete.</t>
  </si>
  <si>
    <t>1.2.2</t>
  </si>
  <si>
    <t xml:space="preserve">Nabava, dobava in pritrditev prometnega znaka STOP - 2102, podloga iz aluminijaste plocevine. Znak z odsevno folijo premera 400 mm. </t>
  </si>
  <si>
    <t>1.2.1</t>
  </si>
  <si>
    <t>POKONČNA PROMETNA SIGNALIZACIJA</t>
  </si>
  <si>
    <t>1.2</t>
  </si>
  <si>
    <t>Izdelava tankoslojne označbe puščice, ki kaže smer vožnje, z enokomponentno belo barvo, strojno ali ročno,  debelina plasti suhe snovi 200 um, površine do 0,5 m2.</t>
  </si>
  <si>
    <t>1.1.8</t>
  </si>
  <si>
    <t>Izdelava tankoslojne označbe invalidskih mest 5352-1 vključno s simbolom in zaporno površino z rumenimi oznakami z enokomponento rumeno barvo, ročno, debelina plasti suhe snovi 200 um</t>
  </si>
  <si>
    <t>1.1.7</t>
  </si>
  <si>
    <t>Izdelava tankoslojne označbe invalidskih mest 5352 vključno s simbolom in zaporno površino z rumenimi oznakami z enokomponento rumeno barvo, ročno, debelina plasti suhe snovi 200 um</t>
  </si>
  <si>
    <t>1.1.6</t>
  </si>
  <si>
    <t>Izdelava tankoslojnega simbola - motorist, z enokomponento rumeno barvo, ročno, debelina plasti suhe snovi 200 um</t>
  </si>
  <si>
    <t>1.1.5</t>
  </si>
  <si>
    <t xml:space="preserve">Izdelava tankoslojne neprekinjene označbe 5356-1 z enokomponentno belo barvo, strojno ali ročno,  debelina plasti suhe snovi 200 um, širina črte 10 cm </t>
  </si>
  <si>
    <t>1.1.4</t>
  </si>
  <si>
    <t>Izdelava tankoslojne neprekinjene široke prečne črte z enokomponentno belo barvo, strojno,  debelina plasti suhe snovi 200 um, širina črte 30 cm.</t>
  </si>
  <si>
    <t>1.1.3</t>
  </si>
  <si>
    <t>Izdelava tankoslojne neprekinjene označbe 5331 z enokomponentno belo barvo, strojno,  debelina plasti suhe snovi 200 um, širina črte 50 cm.</t>
  </si>
  <si>
    <t>1.1.2</t>
  </si>
  <si>
    <t xml:space="preserve">Izdelava tankoslojne neprekinjene označbe 5111, 5112 z enokomponentno belo barvo, strojno,  debelina plasti suhe snovi 200 um, širina črte 10 cm </t>
  </si>
  <si>
    <t>1.1.1</t>
  </si>
  <si>
    <t>OZNAČBE NA VOZIŠČU</t>
  </si>
  <si>
    <t>1.1</t>
  </si>
  <si>
    <t>PROMETNA UREDITEV IN OPREMA GARAŽNE KLETI</t>
  </si>
  <si>
    <t>cena</t>
  </si>
  <si>
    <t>enota</t>
  </si>
  <si>
    <t>PROMETNA UREDITEV GARAŽNE KLETI</t>
  </si>
  <si>
    <t>4.5</t>
  </si>
  <si>
    <t>4.5.1</t>
  </si>
  <si>
    <t>4.4</t>
  </si>
  <si>
    <t>Izvedba direktnega priključka na revizijski jašek.</t>
  </si>
  <si>
    <t>4.4.3</t>
  </si>
  <si>
    <t>4.4.2</t>
  </si>
  <si>
    <t>4.4.1</t>
  </si>
  <si>
    <t>4.3</t>
  </si>
  <si>
    <t>DN50</t>
  </si>
  <si>
    <t>Nabava, dobava in polaganje PEHD PN 16 tlačnih cevi za tlačni vod, položene po navodilih proizvajalca ( na peščeno posteljico s peščenim obsipoim...), stiki tesnjeni z gumi tesnili, vključno s tesnenjem na prehodu iz objekta...</t>
  </si>
  <si>
    <t>4.3.2.2</t>
  </si>
  <si>
    <t>Nabava, dobava in vgradnja PVC SN 8 kanalskih cevi, stiki so izvedeni skladno z navodili proizvajalca. Vgradnja cevi v temeljno ploščo objekta z vsemi potrebnimi deli ( vezenje na armaturo in zagotavljanje preprečevanja vzgona med vgradnjo betona....). Polagane po navodilih proizvajalca, skupaj z vsemi spojkami, koleni in ostalim tesnilnim materialom.</t>
  </si>
  <si>
    <t>4.3.2.1</t>
  </si>
  <si>
    <t>4.3.2</t>
  </si>
  <si>
    <t>Nabava, dobava in vgradnja PE požiralnika DN 75 oz. 110 z nerjavečo jekleno rešetko 94 x 94 mm in protipovratno zaklopko za odvajanje padavinske  vode z dna prezračevalnih jaškov. Tip HL 77 proizvajalca Hutterer- Lechner oz. podobni požiralnik drugega proizvajalca.</t>
  </si>
  <si>
    <t>4.3.1.2</t>
  </si>
  <si>
    <t>Nabava, dobava in vgradnja dveh črpalk za odpadno vodo z vso potrebno opremo (strojni elementi na tlačnem vodu, kontrola nivoja vode - plovna stikala, ter krmilna omarica za delovanje dveh črpalk). Črpalke s karakteristikami qmin=3 l/s pri h=4m (npr Jung U6K ES, 10 m kabel) in sistem za vgradnjo dveh črpalk (npr. Jung EASYFIX 32 DUO, z vključeno krmilno omarico).</t>
  </si>
  <si>
    <t>4.3.1.1</t>
  </si>
  <si>
    <t>Elementi kanalizacije</t>
  </si>
  <si>
    <t>4.3.1</t>
  </si>
  <si>
    <t>4.2</t>
  </si>
  <si>
    <t>Dobava 2x sejanega okroglozrnatega peska 0-8 mm in izdelava temeljne plasti posteljice debeline 10 cm, s planiranjem in strojnim utrjevanjem do 95 % po standardnem Proctorjevem postopku. Natančnost izdelave posteljice je ± 1 cm. V področju V. kategorije je debelina posteljice 15 cm. Dobava 2x sejanega peska in izdelava nasipa nad položenimi cevmi 30 cm nad temenom. Na peščeno posteljico se izvede 3-5 cm debel nasip, v katerega si cev izdela ležišče. Obsip cevi je potrebno izvajati pazljivo v slojih po 15 cm, istočasno na obeh straneh cevi.</t>
  </si>
  <si>
    <t>4.2.3.1</t>
  </si>
  <si>
    <t>Zasipi</t>
  </si>
  <si>
    <t>4.2.3</t>
  </si>
  <si>
    <t>4.2.2.1</t>
  </si>
  <si>
    <t>4.2.2</t>
  </si>
  <si>
    <t xml:space="preserve">Izkop za objekt je opredeljen v okviru projekta arhitekture! Kanalizacija se polaga in ustrezno veže na armaturo pred zalivanjem temeljne plošče. Izvedba tlačnega voda v izkopu gradbene jame objekta, zasip upoštevan pri zasipu gradbene jame.
</t>
  </si>
  <si>
    <t>4.2.1</t>
  </si>
  <si>
    <t>4.1</t>
  </si>
  <si>
    <t>Zakoličba kanalizacije po točkah</t>
  </si>
  <si>
    <t>4.1.1</t>
  </si>
  <si>
    <t>REKAPITULACIJA KANALIZACIJA - KLET</t>
  </si>
  <si>
    <t>TUJE STORITVE SKUPAJ</t>
  </si>
  <si>
    <t>E</t>
  </si>
  <si>
    <t>TUJE STORITVE</t>
  </si>
  <si>
    <t>ZASADITEV SKUPAJ</t>
  </si>
  <si>
    <t>D</t>
  </si>
  <si>
    <t>Dobava, transport in vgradnja zastirke iz pranega prodca svetlo sive barve 16-32mm v debelini 5cm.</t>
  </si>
  <si>
    <t>Prunus laurocerasus, lovorikovec (h=100-130cm).</t>
  </si>
  <si>
    <t>-</t>
  </si>
  <si>
    <t xml:space="preserve">Dobava in transport sadik žive meje (razvit koreninski sistem, pet poganjkov): </t>
  </si>
  <si>
    <t>Saditev žive meje. Izkop sadilnega jarka oziroma sadilne jame (priprava rastišča v globini 40cm), odvoz nerodovitnega materiala, ročno sajenje, dodajanje rodovitne zemlje, gnojenje, zalivanje ter ostalo pripadajoče delo in materiali.</t>
  </si>
  <si>
    <t>Parthenocissus Tricuspidata Veitchii, vičijeva trta (h=60-80cm).</t>
  </si>
  <si>
    <t>Hedera colchica, kolhiški bršljan (h=60-80cm).</t>
  </si>
  <si>
    <t xml:space="preserve">Dobava in transport sadik plezalk (razvit koreninski sistem, pet poganjkov): </t>
  </si>
  <si>
    <t>Saditev plezalk. Izkop sadilne jame (priprava rastišča v globini 40cm), odvoz nerodovitnega materiala, ročno sajenje, dodajanje rodovitne zemlje, gnojenje, zalivanje ter ostalo pripadajoče delo in materiali.</t>
  </si>
  <si>
    <t>Hedera colchica, kolhiški bršljan (h=60-80cm), sadi se križno 4sadike/m2.</t>
  </si>
  <si>
    <t xml:space="preserve">Dobava in transport sadik pokrovnih rastlin in okrasnih trav (razvit koreninski sistem, pet poganjkov): </t>
  </si>
  <si>
    <t>Saditev pokrovnih rastlin. Izkop sadilne površine oziroma sadilne jame (priprava rastišča v globini 30cm), odvoz nerodovitnega materiala, ročno sajenje, dodajanje rodovitne zemlje, gnojenje, zalivanje ter ostalo pripadajoče delo in materiali.</t>
  </si>
  <si>
    <t>Lonicera nitida, kosteničevje (L, h=40-60cm), sadi se 2 sadiki/m2.</t>
  </si>
  <si>
    <t xml:space="preserve">Dobava in transport sadik pokrovnih grmovnic (razvit koreninski sistem, pet poganjkov): </t>
  </si>
  <si>
    <t>Saditev pokrovnih grmovnic. Izkop sadilne površine oziroma sadilne jame (priprava rastišča v globini 40cm), odvoz nerodovitnega materiala, ročno sajenje, dodajanje rodovitne zemlje, gnojenje, zalivanje ter ostalo pripadajoče delo in materiali.</t>
  </si>
  <si>
    <t>Pyrus calleryana, okrasna hruška, večdebelna sadika  (KG, o=16-18cm).</t>
  </si>
  <si>
    <t>Malus 'Evereste', okrasna jablana, visokodebelna sadika (KG, o=16-18cm),</t>
  </si>
  <si>
    <t>Dobava in transport sadik dreves. VSE SADIKE NAJMANJ 3 KRAT PRESAJENE!:</t>
  </si>
  <si>
    <t>Saditev dreves. Izkop sadilne jame (velikost sadilne jame je 1,5 x premer bale oziroma koreninske grude, globina sadilne jame mora ustrezati višini koreninske grude), odvoz nerodovitnega materiala, ročno sajenje, dodajanje rodovitne zemlje, gnojenje, zalivanje, pritrditev na oporni sistem (iz treh količkov in veziva, ki mora dovoljevati nihanje drevesa in slediti rasti v debelino), izdelava zalivalne sklede, ter ostalo pripadajoče delo in materiali.</t>
  </si>
  <si>
    <t>Priprava ter dodajanje dobavljene rodovitne prsti za sadilne jame (drevesa, grmovnice, živa meja, trajnice); upoštevati vsa potrebna dela, materiale in transporte.</t>
  </si>
  <si>
    <t>zatravitev površin utrjenih s travnimi rešetkami.</t>
  </si>
  <si>
    <t>zatravitev površin na raščenem ali nasutem terenu,</t>
  </si>
  <si>
    <t>Zatravitev. Nabava travne mešanice, sejanje travne mešanice (min. 20g/m2) na predvidenih površinah, zagrinjanje, valjanje ter ostalo pripadajoče delo in materiali:</t>
  </si>
  <si>
    <t>Vgradnja (razstiranje, dodajanje) dobavljene rodovitne prsti za izvedbo zatravljenih površin na raščenem ali nasutem terenu; poravnava na natančnost +/- 3cm (končna debelina rastnega sloja najmanj 20cm); upoštevati vsa potrebna dela, materiale in transporte.</t>
  </si>
  <si>
    <t>Dobava presejane rodovitne prsti I. kategorije; upoštevati nabavo, nakladanje in dovoz (do 5km).</t>
  </si>
  <si>
    <t>stroški oskrbe trate in rastlin so vključeni v ceno sajenja.</t>
  </si>
  <si>
    <t>ob prometnih površinah in na parkiriščih ter na površinah, kjer se bodo zadrževali uporabniki morajo biti zasajene visokodebelne sadike z nastavkom krošnje na višini najmanj 2,00m,</t>
  </si>
  <si>
    <t>rodovitna prst mora biti fino presejana, I. kategorije z dodatki za izboljšanje rasti! Dobavljena zemlja mora imeti dokazilo, da ni obremenjena z nevarnimi snovmi!</t>
  </si>
  <si>
    <t>izvajalec zasaditve mora zagotoviti oskrbo trate in rastlin od dneva posaditve do tehničnega pregleda objekta (vendar ne dalj kot eno vegetacijsko dobo),</t>
  </si>
  <si>
    <t>za izvedbo zasaditve je predvidena uporaba nove rodovitne prsti!</t>
  </si>
  <si>
    <t>Opombe:</t>
  </si>
  <si>
    <t>ZASADITEV</t>
  </si>
  <si>
    <t>OPREMA SKUPAJ</t>
  </si>
  <si>
    <t>C</t>
  </si>
  <si>
    <t>Dobava, transport in montaža droga za zastavo višine 8,00m; vrtilni mehanizem za namestitev zastave mora omogočati obračanje za 360° in enostavno nameščanje zastave (samodejno dvigovanje, mehanizem za dvigovanje znotraj droga); drog točkovno temeljen v temelj iz C20/25 premera 60cm, globine najmanj 90cm 20 cm pod nivojem končnega tlaka, temelj s kalibrirno sidrno ploščo; prašno barvan v barvi po izboru projektanta (RAL barvna lestvica); montaža po navodilih proizvajalca; upoštevati vsa potrebna dela, materiale in transporte.</t>
  </si>
  <si>
    <t>Dobava, transport in montaža stojal za kolesa iz vroče cinkanega in prašno barvanega jekla v barvi po izboru projektanta (RAL barvna lestvica) dimenzije 60/600/1100mm kot npr. mmcité lotlimit SL505 ali enakovredno; stojala morajo biti nameščena na tlakovano površino po navodilih proizvajalca; vključno s točkovnim temeljem iz C20/25 dimenzije 0,35/0,87/0,35m; upoštevati vse potrebne materiale in delo.</t>
  </si>
  <si>
    <t>Dobava, transport in montaža smetnjakov za ločeno zbiranje odpadkov iz vroče cinkanega in prašno barvanega jekla v barvi po izboru projektanta (RAL barvna lestvica) dimenzije 260/775/985mm kot npr. mmcité crystal CS330 ali enakovredno; smetnjak je nameščen na tlakovano površino po navodilih proizvajalca; upoštevati vse potrebne materiale in delo.</t>
  </si>
  <si>
    <t>če so v popisih uporabljena komercialna imena proizvodov, jih je potrebno jemati kot ekvivalent kvalitete oziroma tehničnih lastnosti materiala ali elementa, po videzu in obliki pa morajo biti enaki.</t>
  </si>
  <si>
    <t>površinsko obdelavo in barvo vseh zaključnih materialov mora potrditi odgovorni vodja projekta, odgovorni projektant, naročnik in nadzor,</t>
  </si>
  <si>
    <t>OPREMA</t>
  </si>
  <si>
    <t>UTRJENE POVRŠINE IN ROBNI ELEMENTI SKUPAJ</t>
  </si>
  <si>
    <t>B</t>
  </si>
  <si>
    <t>tm</t>
  </si>
  <si>
    <t>Dobava, transport in vgrajevanje kovinskega robnika iz vroče cinkane pločevine prereza 5/200mm v betonski pasovni temelj iz C20/25; vgrajevanje v ravni liniji; upoštevati potrebna dela, materiale in transporte.</t>
  </si>
  <si>
    <t>uvaljan planum zemljine nasipa Ev2 ≥ 40MN/m2 oziroma Ev2 ≥ 25MN/m2 na raščenem terenu.</t>
  </si>
  <si>
    <t>ločilni sloj PES filc 200g/m2,</t>
  </si>
  <si>
    <t>zmrzlinsko odporen tamponski drobljenec TD 0-32 v debelini najmanj 20cm, vgrajen v predvidenih naklonih, Ev2 ≥ 60MN/m2,</t>
  </si>
  <si>
    <t>pran mehkorobi svetlo siv prodec 16-32mm v debelini 10cm,</t>
  </si>
  <si>
    <t>Dobava, transport in vgrajevanje potrebnih materialov za izdelavo površin utrjenih s pranim prodcem; upoštevati vsa potrebna dela, materiale in transporte:</t>
  </si>
  <si>
    <t>zmrzlinsko odporen kamniti nasipni material KNM 0-60 v debelini najmanj 35cm, Ev2 ≥ 60MN/m2,</t>
  </si>
  <si>
    <t>zmrzlinsko odporen tamponski drobljenec TD 0-32 v debelini najmanj 25cm, vgrajen v predvidenih naklonih, Ev2 ≥ 80MN/m2,</t>
  </si>
  <si>
    <t>izravnali sloj iz finega peska v debelini 4cm,</t>
  </si>
  <si>
    <t>travne rešetke iz reciklirane umetne mase visoko odporne proti udarcem in UV stabilne v črni barvi, nosilnost max. 400t/m2 kot npr. Hauraton RECYFIX GREEN SUPER travne rešetke 0,60/0,40/0,075m ali enakovredno; zunanje plošče pritrjene s tremi klini/kos,</t>
  </si>
  <si>
    <t>mešanica presejane humusne zemlje in peščene rjave zemlje I. kategorije v debelini 9cm,</t>
  </si>
  <si>
    <t>Dobava, transport in vgrajevanje potrebnih materialov za izdelavo s travnimi rešetkami iz reciklirane umetne mase utrjenih zatravljenih površin; upoštevati vsa potrebna dela, materiale in transporte:</t>
  </si>
  <si>
    <t>vgrajeni materiali morajo biti zmrzlinsko odporni (kamnita greda, tamponski sloj).</t>
  </si>
  <si>
    <t>vgrajeni materiali morajo po kvaliteti ustrezati določilom veljavnih tehničnih predpisov in standardov,</t>
  </si>
  <si>
    <t>UTRJENE POVRŠINE IN ROBNI ELEMENTI</t>
  </si>
  <si>
    <t>PRIPRAVLJALNA DELA SKUPAJ</t>
  </si>
  <si>
    <t>A</t>
  </si>
  <si>
    <t>Izvedba zakoličbe objekta s strani pooblaščenega geodeta vključno z izdelavo zapisnika o zakoličbi objekta. Določitev in preverjanje položajev, višin in smeri.</t>
  </si>
  <si>
    <t>PRIPRAVLJALNA DELA</t>
  </si>
  <si>
    <t>cena / enoto</t>
  </si>
  <si>
    <t>Opis dela oz. dobave</t>
  </si>
  <si>
    <t>Poz</t>
  </si>
  <si>
    <t>kakršnekoli nejasnosti v zvezi z razpisanimi deli je potrebno predhodno razjasniti s projektantom!</t>
  </si>
  <si>
    <t>odvoz odpadnega materiala mora biti, v skladu z veljavno zakonodajo, na deponije odpadnega materiala, za katere imajo upravljavci potrebna dovoljenja za deponiranje posameznih vrst materiala,</t>
  </si>
  <si>
    <t>po končanih delih je potrebno vse površine očistiti, odpadni material pa odpeljati na stalno deponijo,</t>
  </si>
  <si>
    <t>vsa nasipna dela in ostali materiali se obračunajo po prostornini zemljine v vgrajenem stanju,</t>
  </si>
  <si>
    <t xml:space="preserve"> vsa izkopna dela in transporti izkopnih materialov se obračunajo po prostornini zemljine v raščenem stanju,</t>
  </si>
  <si>
    <t>pri zemeljskih delih je potrebno upoštevati tudi vse vertikalne in horizontalne prenose, prevoze in transporte, vsa podpiranja in zavarovanja brežin izkopov ter zavarovanja okolice med izkopi, utrjevanje z nabijanjem do predpisane zbitosti, vsa pripravljalna in zaključna dela,</t>
  </si>
  <si>
    <t>če so v popisih uporabljena komercialna imena proizvodov, jih je potrebno jemati kot ekvivalent kvalitete oziroma tehničnih lastnosti materiala ali elementa, po videzu in obliki pa morajo biti enaki,</t>
  </si>
  <si>
    <t>vgrajeni material mora ustrezati veljavnim normativom in standardom ter predpisani kvaliteti določeni s projektom, kar se dokaže z izvidi in atesti, ki morajo biti vkalkulirani v cenah po enoti,</t>
  </si>
  <si>
    <t>v enotnih cenah mora izvajalec upoštevati vse konkretne okoliščine za delo na obravnavani lokaciji, vse morebitne oteževalne okoliščine za izvedbo je izvajalec dolžan predvideti in jih upoštevati v enotnih cenah,</t>
  </si>
  <si>
    <t>v ponudbeni ceni je potrebno zajeti ves potreben material in delo vključno z vsemi transporti, pomožnimi deli in potrebnimi ukrepi za zagotavljanje varnega dela delavcev in okolice, ki so potrebna za izvedbo del po posamezni postavki,</t>
  </si>
  <si>
    <t>dela na pripravi gradbišča ter varovalna in pomožna dela morajo biti vsebovana v ponudbenih cenah, skladno z zahtevami varnega dela in varovanja okolice,</t>
  </si>
  <si>
    <t>z izdelavo ponudbe se smatra, da si je ponudnik objekt ogledal in v ponudbi upošteval dejansko stanje,</t>
  </si>
  <si>
    <t>pred pričetkom del je izvajalec dolžan preveriti vse količine in dejanske mere na objektu,</t>
  </si>
  <si>
    <t>ponudnik mora pri izdelavi ponudbe in izvedbi vseh posameznih del upoštevati celotno projektno dokumentacijo (projektna dokumentacija, tehnična dokumentacija, detajli, podrobnejši načrti, sheme...), veljavne standarde, pravilnike, tehnične predpise in normative, navodila proizvajalcev materialov in komponent... ter upoštevati predpise iz varstva pri delu,</t>
  </si>
  <si>
    <t>Splošne opombe:</t>
  </si>
  <si>
    <t>VSE SKUPAJ</t>
  </si>
  <si>
    <t>DDV (22%)</t>
  </si>
  <si>
    <t>SKUPAJ BREZ DDV</t>
  </si>
  <si>
    <t>NEPREDVIDENA DELA (OCENA 10%)</t>
  </si>
  <si>
    <t>KRAJINSKA ARHITEKTURA</t>
  </si>
  <si>
    <t xml:space="preserve">Skupaj </t>
  </si>
  <si>
    <t>XII.</t>
  </si>
  <si>
    <t>JAVNA RAZSVETLJAVA</t>
  </si>
  <si>
    <t>XI.</t>
  </si>
  <si>
    <t>SCENSKA TEHNIKA</t>
  </si>
  <si>
    <t>X.</t>
  </si>
  <si>
    <t>STROJNE INSTALACIJE:</t>
  </si>
  <si>
    <t>IX.</t>
  </si>
  <si>
    <t>KABELSKA KANALIZACIJA</t>
  </si>
  <si>
    <t>VIII.</t>
  </si>
  <si>
    <t>SN KABLOVODI in TP</t>
  </si>
  <si>
    <t>VII.</t>
  </si>
  <si>
    <t>ELEKTRO INSTALACIJE:</t>
  </si>
  <si>
    <t>VI.</t>
  </si>
  <si>
    <t>ZU-PROMET_KANALIZACIJA</t>
  </si>
  <si>
    <t>ZAŠČITA GRADBENE JAME:</t>
  </si>
  <si>
    <t>GRADBENA DELA:</t>
  </si>
  <si>
    <t>REKAPITULACIJA DEL:</t>
  </si>
  <si>
    <t>SKUPNA REKAPITULACIJA</t>
  </si>
  <si>
    <t xml:space="preserve">PROJEKT: </t>
  </si>
  <si>
    <t xml:space="preserve">                                  popis del s količinami - GO DELA</t>
  </si>
  <si>
    <t xml:space="preserve">ZAČASNO VAROVANJE GRADBENE JAME IN TEMELJENJE </t>
  </si>
  <si>
    <t>Popis del - ZUNANJA UREDITEV</t>
  </si>
  <si>
    <t>Robni elementi- robniki - skupaj</t>
  </si>
  <si>
    <t>Geomehanski nadzor, vezan na izvedbo globokega temeljenja</t>
  </si>
  <si>
    <t xml:space="preserve">Selitev in priprava vse potrebne mehanizacije               
Opomba: zajeto v enoti cene  </t>
  </si>
  <si>
    <t xml:space="preserve">Selitev in priprava vse potrebne mehanizacije              
Opomba: zajeto v enoti cene     </t>
  </si>
  <si>
    <t>NEPREDVIDENA DELA: 5 %</t>
  </si>
  <si>
    <t>Izdelava asfaltne obrabnozaporne plasti AC surf 11, B50/70, A4, debeline 4 cm, z predhodnim bitumenskim obrizgom. (ZU-1)</t>
  </si>
  <si>
    <t>Izdelava asfaltne obrabnozaporne plasti AC surf 11, B70/100, A5, debeline 5 cm, z predhodnim bitumenskim obrizgom. (ZU-1a)</t>
  </si>
  <si>
    <t>Projektantski nadzor
opomba: je predmet pogodbe projektiranja</t>
  </si>
  <si>
    <t>Izdelava projektne dokumentacije za projekt izvedenih del.
opomba: je predmet pogodbe projektiranja</t>
  </si>
  <si>
    <t>Projektantski nadzor.
opomba: je predmet pogodbe projektiranja</t>
  </si>
  <si>
    <t>Izdelava PID (projekt izvedenih del) načrt krajinske arhitekture
opomba: je predmet pogodbe projektiranja</t>
  </si>
  <si>
    <r>
      <t>Strojni široki izkop  zemljine -  gradbene jame  - v zemljišču III. KTG</t>
    </r>
    <r>
      <rPr>
        <sz val="10"/>
        <rFont val="Roboto Condensed"/>
      </rPr>
      <t xml:space="preserve"> z direktnim nakladanjem izkopane zemlje na transportno sredstvo. Obračun v raščenem stanju na osnovi profilov, posnetih pred izkopom in po končanem izkopu. Izvajalec sam izdela tehnologijo in način izkopa. V ceni mora izvajalec zajeti vsa pomožna dela, prenose vseh višinskih točk, kontrolo globine izkopa, premeščanje mehanizacije in podobno. Izvajalec je dolžan predati vse evidenčne liste o oddaji materiala v trajno deponijo.</t>
    </r>
  </si>
  <si>
    <r>
      <t>Poglobljeni izkop</t>
    </r>
    <r>
      <rPr>
        <sz val="10"/>
        <rFont val="Roboto Condensed"/>
      </rPr>
      <t xml:space="preserve"> pod nivojem talne plošče za dvigalne jaške in ostale jaške .  Obračun v raščenem stanju na osnovi profilov, posnetih pred izkopom in po končanem izkopu. Izvajalec sam izdela tehnologijo in način izkopa. V ceni mora izvajalec zajeti vsa pomožna dela, prenose vseh višinskih točk, kontrolo globine izkopa, premeščanje mehanizacije in podobno.</t>
    </r>
  </si>
  <si>
    <r>
      <t>Planiranje dna gradbene jame</t>
    </r>
    <r>
      <rPr>
        <sz val="10"/>
        <rFont val="Roboto Condensed"/>
      </rPr>
      <t xml:space="preserve"> s točnostjo ± 3,00 cm - izravnava izkopa dna gradbene jame - delno v zemljišču III KTG in delno v zemljišču IV kategorije V predračunu je podana ocena. Točne količine se ugotovijo na osnovi posnetka ne mestu samem..</t>
    </r>
  </si>
  <si>
    <r>
      <t xml:space="preserve">Dobava in vgrajevanje ločilnega sloja </t>
    </r>
    <r>
      <rPr>
        <sz val="10"/>
        <rFont val="Roboto Condensed"/>
      </rPr>
      <t>- polipropilenski filc (PP), površinska masa 150 g/m2, kot npr: POLYFELT TS 30 ali enakovredno; polaganje na dno gradbene jame pred vgrajevanjem gramoznega tampona - na dnu gradbene jame za objekt levo in desno</t>
    </r>
  </si>
  <si>
    <r>
      <t>Dobava in vgrajevanje gramoznega tampona</t>
    </r>
    <r>
      <rPr>
        <sz val="10"/>
        <rFont val="Roboto Condensed"/>
      </rPr>
      <t xml:space="preserve"> 0 - 32 mm v debelini - predvidoma, d = 50 cm, vključno s strojnim utrjevanjem do predpisane zbitosti. Vgrajevanje po navodilih geomehanika. Tampon pod podložnim betonom pod AB talno ploščo. Tampon služi tudi za izravnavo površin na dnu gradbene jame ( izkop konglomerata - točno višino izravnave za zasip se izvede po končanem izkopu in pregledu dna gradbena jame. ) - v predračunu zajeta ocena</t>
    </r>
  </si>
  <si>
    <r>
      <t xml:space="preserve">POZ P18 - Zunanji tlak dostop do odra </t>
    </r>
    <r>
      <rPr>
        <sz val="10"/>
        <rFont val="Roboto Condensed"/>
      </rPr>
      <t>– nad neogrev. Kletjo; kompletna izvedba gramoznega nasutja pod AB ploščo; dobava in utrjevanje gramoznega nasutja granulacije  0-32 mm, strojno utrjevanje v polasteh max. D = 30,00 cm do predpisane zbitosti  - po geomehaniki</t>
    </r>
  </si>
  <si>
    <r>
      <t>Odvoz izkopane zemlje v stalno deponijo</t>
    </r>
    <r>
      <rPr>
        <sz val="10"/>
        <rFont val="Roboto Condensed"/>
      </rPr>
      <t>; vključno z vsemi stroški na stalni deponiji. Izvajalec mora naročniku predati evidenčne liste o oddaji materiala v trajno deponijo. Obračun m</t>
    </r>
    <r>
      <rPr>
        <vertAlign val="superscript"/>
        <sz val="10"/>
        <rFont val="Roboto Condensed"/>
      </rPr>
      <t>3</t>
    </r>
    <r>
      <rPr>
        <sz val="10"/>
        <rFont val="Roboto Condensed"/>
      </rPr>
      <t xml:space="preserve"> v raščenem stanju na osnovi profilov posnetih pred izkopom  in po dokončanem izkopu.</t>
    </r>
  </si>
  <si>
    <r>
      <rPr>
        <b/>
        <sz val="10"/>
        <rFont val="Roboto Condensed"/>
      </rPr>
      <t>POZ P18 - EKO otok</t>
    </r>
    <r>
      <rPr>
        <sz val="10"/>
        <rFont val="Roboto Condensed"/>
      </rPr>
      <t xml:space="preserve">; kompletna izdelava tlaka eko otoka v sestavi: </t>
    </r>
  </si>
  <si>
    <r>
      <t xml:space="preserve">Podložni beton pod temeljno ploščo objekta - d = 10,00 cm: </t>
    </r>
    <r>
      <rPr>
        <sz val="10"/>
        <rFont val="Roboto Condensed"/>
      </rPr>
      <t>Dobava in vgrajevanje betona</t>
    </r>
    <r>
      <rPr>
        <b/>
        <sz val="10"/>
        <rFont val="Roboto Condensed"/>
      </rPr>
      <t xml:space="preserve"> C12/15</t>
    </r>
    <r>
      <rPr>
        <sz val="10"/>
        <rFont val="Roboto Condensed"/>
      </rPr>
      <t xml:space="preserve"> ; nearmirane konstrukcije prereza 0,08 - 0,12 m</t>
    </r>
    <r>
      <rPr>
        <vertAlign val="superscript"/>
        <sz val="10"/>
        <rFont val="Roboto Condensed"/>
      </rPr>
      <t>3</t>
    </r>
    <r>
      <rPr>
        <sz val="10"/>
        <rFont val="Roboto Condensed"/>
      </rPr>
      <t>/m</t>
    </r>
    <r>
      <rPr>
        <vertAlign val="superscript"/>
        <sz val="10"/>
        <rFont val="Roboto Condensed"/>
      </rPr>
      <t xml:space="preserve">2: </t>
    </r>
    <r>
      <rPr>
        <sz val="10"/>
        <rFont val="Roboto Condensed"/>
      </rPr>
      <t>beton granulacije 0 - 32 mm iz naravno prane frakcije, vključno z vsemi pomožni deli po splošnih določilih. V ceni zajeta vsa pomožna dela po splošnih določilih za izvajanje betonskih del; .Enako podložni beton pod talno ploščo EKO otoka, prehodne plošče spodnje in zgornje plošče v osi O/3-9</t>
    </r>
  </si>
  <si>
    <r>
      <t xml:space="preserve">Podložni beton pod AB pasovnimi temelji  za AB zid ob parcelni meji </t>
    </r>
    <r>
      <rPr>
        <sz val="10"/>
        <rFont val="Roboto Condensed"/>
      </rPr>
      <t>: v osi 1-9 /O; O - A/ 2-3; ostalo enako kot postavka a.2.1/1</t>
    </r>
  </si>
  <si>
    <r>
      <t xml:space="preserve">AB pasovni temelj   za AB zid ob parcelni meji </t>
    </r>
    <r>
      <rPr>
        <sz val="10"/>
        <rFont val="Roboto Condensed"/>
      </rPr>
      <t>: v osi 1-9 /O; O - A/ 2-3; dobava in vgrajevanje betona C25/30 ; beton prereza 0,12 do 0,20 m</t>
    </r>
    <r>
      <rPr>
        <vertAlign val="superscript"/>
        <sz val="10"/>
        <rFont val="Roboto Condensed"/>
      </rPr>
      <t>3</t>
    </r>
    <r>
      <rPr>
        <sz val="10"/>
        <rFont val="Roboto Condensed"/>
      </rPr>
      <t>/m</t>
    </r>
    <r>
      <rPr>
        <vertAlign val="superscript"/>
        <sz val="10"/>
        <rFont val="Roboto Condensed"/>
      </rPr>
      <t xml:space="preserve">1 </t>
    </r>
    <r>
      <rPr>
        <sz val="10"/>
        <rFont val="Roboto Condensed"/>
      </rPr>
      <t xml:space="preserve">granulacije 0 - 32 mm iz naravno prane frakcije, vključno z vsemi pomožni deli po splošnih določilih. V ceni zajeta vsa pomožna dela po splošnih določilih za izvajanje betonskih del. </t>
    </r>
  </si>
  <si>
    <r>
      <t>AB Talna plošča</t>
    </r>
    <r>
      <rPr>
        <sz val="10"/>
        <rFont val="Roboto Condensed"/>
      </rPr>
      <t xml:space="preserve"> </t>
    </r>
    <r>
      <rPr>
        <b/>
        <sz val="10"/>
        <rFont val="Roboto Condensed"/>
      </rPr>
      <t xml:space="preserve"> d = 60,00 cm</t>
    </r>
    <r>
      <rPr>
        <sz val="10"/>
        <rFont val="Roboto Condensed"/>
      </rPr>
      <t xml:space="preserve"> : Dobava in vgrajevanje betona </t>
    </r>
    <r>
      <rPr>
        <b/>
        <sz val="10"/>
        <rFont val="Roboto Condensed"/>
      </rPr>
      <t xml:space="preserve">C30/37; XC4; PVII </t>
    </r>
    <r>
      <rPr>
        <sz val="10"/>
        <rFont val="Roboto Condensed"/>
      </rPr>
      <t>v armirane konstrukcije prereza nad 0,30 m</t>
    </r>
    <r>
      <rPr>
        <vertAlign val="superscript"/>
        <sz val="10"/>
        <rFont val="Roboto Condensed"/>
      </rPr>
      <t>3</t>
    </r>
    <r>
      <rPr>
        <sz val="10"/>
        <rFont val="Roboto Condensed"/>
      </rPr>
      <t>/m</t>
    </r>
    <r>
      <rPr>
        <vertAlign val="superscript"/>
        <sz val="10"/>
        <rFont val="Roboto Condensed"/>
      </rPr>
      <t>2;</t>
    </r>
    <r>
      <rPr>
        <sz val="10"/>
        <rFont val="Roboto Condensed"/>
      </rPr>
      <t xml:space="preserve"> v ceni izdelave mora izvajalec upoštevati tudi obdelavo vseh delovnih stikov; beton granulacije 0 - 32 mm iz naravno prane frakcije, vključno z vsemi pomožnimi deli po splošnih določilih za betonska dela. Beton z dodatki za vodotesnost; površina betona propelersko zaglajena. Ravnost AB plošče po DIN 18802 normah - glej ustrezne tabele za javne objekte</t>
    </r>
  </si>
  <si>
    <r>
      <t>Poglobitve pod AB talno ploščo</t>
    </r>
    <r>
      <rPr>
        <sz val="10"/>
        <rFont val="Roboto Condensed"/>
      </rPr>
      <t>; ostalo enako kot postavka a.2.2</t>
    </r>
  </si>
  <si>
    <r>
      <t xml:space="preserve">P18; AB prehodna plošča v osi O/ 3-9; </t>
    </r>
    <r>
      <rPr>
        <sz val="10"/>
        <rFont val="Roboto Condensed"/>
      </rPr>
      <t xml:space="preserve">  Dobava in vgrajevanje betona </t>
    </r>
    <r>
      <rPr>
        <b/>
        <sz val="10"/>
        <rFont val="Roboto Condensed"/>
      </rPr>
      <t xml:space="preserve">C30/37; XC4; PVII </t>
    </r>
    <r>
      <rPr>
        <sz val="10"/>
        <rFont val="Roboto Condensed"/>
      </rPr>
      <t>v armirane konstrukcije prereza  0,30 m3/m2; v ceni izdelave mora izvajalec upoštevati tudi obdelavo vseh delovnih stikov; beton granulacije 0 - 32 mm iz naravno prane frakcije, vključno z vsemi pomožnimi deli po splošnih določilih za betonska dela.</t>
    </r>
  </si>
  <si>
    <r>
      <t xml:space="preserve">AB talna plošča EKO otoka in zgornja AB plošča nad prehodno ploščo - tlak P18; d = 20,00 cm; </t>
    </r>
    <r>
      <rPr>
        <sz val="10"/>
        <rFont val="Roboto Condensed"/>
      </rPr>
      <t xml:space="preserve"> v osi O/3-9; AB konstrukcije prereza od 0,20 do 0,30 m3/m2; ostalo enako kot postavka a.2.2</t>
    </r>
  </si>
  <si>
    <r>
      <t>AB obodne stene ( klet 1 )  d = 50,00 cm</t>
    </r>
    <r>
      <rPr>
        <sz val="10"/>
        <rFont val="Roboto Condensed"/>
      </rPr>
      <t>; dobava in vgrajevanje betona</t>
    </r>
    <r>
      <rPr>
        <b/>
        <sz val="10"/>
        <rFont val="Roboto Condensed"/>
      </rPr>
      <t xml:space="preserve"> C30/37; XC1; PVII</t>
    </r>
    <r>
      <rPr>
        <sz val="10"/>
        <rFont val="Roboto Condensed"/>
      </rPr>
      <t xml:space="preserve"> z dodatki za vodotesnost 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4,09; beton iz naravno prane frakcije granulaciuje 0 - 32 mm; vključno z vsemi pomožnimi deli po splošnih določilih za betonska dela. Kvaliteta betona VB3</t>
    </r>
  </si>
  <si>
    <r>
      <t>AB stene EKO otoka in AB stene ob parcelni meji v osi 1-9 od osi O-A / 2-3</t>
    </r>
    <r>
      <rPr>
        <sz val="10"/>
        <rFont val="Roboto Condensed"/>
      </rPr>
      <t xml:space="preserve">; dobava in vgrajevanje betona </t>
    </r>
    <r>
      <rPr>
        <b/>
        <sz val="10"/>
        <rFont val="Roboto Condensed"/>
      </rPr>
      <t>C25/30</t>
    </r>
    <r>
      <rPr>
        <sz val="10"/>
        <rFont val="Roboto Condensed"/>
      </rPr>
      <t xml:space="preserve"> z dodatki za vodotesnost in zmrzlinsko odpornost; AB konstrukcije prereza 0,20 m3/m2; Dmax = 16,00 mm; ostalo enako.Kvaliteta betona </t>
    </r>
    <r>
      <rPr>
        <b/>
        <sz val="10"/>
        <rFont val="Roboto Condensed"/>
      </rPr>
      <t>VB4</t>
    </r>
  </si>
  <si>
    <r>
      <t xml:space="preserve">AB venci na strehi EKO otoka: dobava in vgrajevanhje betona C 30/37 v AB konstrukcije prereza do 0,04 m3/m1- D max = 16,00 mm; vključno z vsemi pomožnimi deli po splošnih določilih za betonska dela. Kvaliteta betona </t>
    </r>
    <r>
      <rPr>
        <b/>
        <sz val="10"/>
        <rFont val="Roboto Condensed"/>
      </rPr>
      <t>VB4</t>
    </r>
  </si>
  <si>
    <r>
      <rPr>
        <b/>
        <sz val="10"/>
        <rFont val="Roboto Condensed"/>
      </rPr>
      <t>Tlak EKO otoka</t>
    </r>
    <r>
      <rPr>
        <sz val="10"/>
        <rFont val="Roboto Condensed"/>
      </rPr>
      <t xml:space="preserve">: kompletna izdelava v sestavi: </t>
    </r>
  </si>
  <si>
    <r>
      <t>AB obodne stene ( klet 1 )  d = 30,00 cm</t>
    </r>
    <r>
      <rPr>
        <sz val="10"/>
        <rFont val="Roboto Condensed"/>
      </rPr>
      <t xml:space="preserve">; dobava in vgrajevanje betona </t>
    </r>
    <r>
      <rPr>
        <b/>
        <sz val="10"/>
        <rFont val="Roboto Condensed"/>
      </rPr>
      <t xml:space="preserve">C30/37; XC1; PVII </t>
    </r>
    <r>
      <rPr>
        <sz val="10"/>
        <rFont val="Roboto Condensed"/>
      </rPr>
      <t>z dodatki za vodotesnost prereza prereza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3,00 - 4,50 ; beton iz naravno prane frakcije granulaciuje 0 - 16 mm; vključno z vsemi pomožnimi deli po splošnih določilih za betonska dela.Kvaliteta betona VB3</t>
    </r>
  </si>
  <si>
    <r>
      <t>AB obodne stene ( klet 1 )  d = 30,00 cm</t>
    </r>
    <r>
      <rPr>
        <sz val="10"/>
        <rFont val="Roboto Condensed"/>
      </rPr>
      <t>; dobava in vgrajevanje betona</t>
    </r>
    <r>
      <rPr>
        <b/>
        <sz val="10"/>
        <rFont val="Roboto Condensed"/>
      </rPr>
      <t xml:space="preserve"> C30/37; XC1; PVII </t>
    </r>
    <r>
      <rPr>
        <sz val="10"/>
        <rFont val="Roboto Condensed"/>
      </rPr>
      <t>z dodatki za vodotesnost prereza prereza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3,00 m ; beton iz naravno prane frakcije granulaciuje 0 - 16  mm; vključno z vsemi pomožnimi deli po splošnih določilih za betonska dela. Kvaliteta betona VB 3</t>
    </r>
  </si>
  <si>
    <r>
      <t xml:space="preserve">AB zob na steni v osi O/3-9; </t>
    </r>
    <r>
      <rPr>
        <sz val="10"/>
        <rFont val="Roboto Condensed"/>
      </rPr>
      <t>ležišče za izvedbo prehodne plošče, izdelava istočasno z betoniranjem stene. Ležišče dim: 30 x 30 cm - izdelava po detajlu arhitekta; ostalo enako kot postavka a.2.5; Dmax = 16,00 mm; Kvaliteta betona VB 3</t>
    </r>
  </si>
  <si>
    <r>
      <t>AB notranje stene ( klet 1 )  d = 50,00 cm</t>
    </r>
    <r>
      <rPr>
        <sz val="10"/>
        <rFont val="Roboto Condensed"/>
      </rPr>
      <t xml:space="preserve">; dobava in vgrajevanje betona </t>
    </r>
    <r>
      <rPr>
        <b/>
        <sz val="10"/>
        <rFont val="Roboto Condensed"/>
      </rPr>
      <t>C30/37; XC1</t>
    </r>
    <r>
      <rPr>
        <sz val="10"/>
        <rFont val="Roboto Condensed"/>
      </rPr>
      <t>;prereza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4,09; beton iz naravno prane frakcije granulaciuje 0 - 32 mm; vključno z vsemi pomožnimi deli po splošnih določilih za betonska dela. Kvaliteta betona VB 3</t>
    </r>
  </si>
  <si>
    <r>
      <t>AB notranje stene ( klet 1 )  d = 50,00 cm</t>
    </r>
    <r>
      <rPr>
        <sz val="10"/>
        <rFont val="Roboto Condensed"/>
      </rPr>
      <t xml:space="preserve">; dobava in vgrajevanje betona </t>
    </r>
    <r>
      <rPr>
        <b/>
        <sz val="10"/>
        <rFont val="Roboto Condensed"/>
      </rPr>
      <t>C30/37; XC1</t>
    </r>
    <r>
      <rPr>
        <sz val="10"/>
        <rFont val="Roboto Condensed"/>
      </rPr>
      <t>; 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3,00 m ; beton iz naravno prane frakcije granulaciuje 0 - 32 mm; vključno z vsemi pomožnimi deli po splošnih določilih za betonska dela. Kvaliteta betona VB 3</t>
    </r>
  </si>
  <si>
    <r>
      <t>AB notranje stene ( klet 1 )  d = 30,00 cm</t>
    </r>
    <r>
      <rPr>
        <sz val="10"/>
        <rFont val="Roboto Condensed"/>
      </rPr>
      <t xml:space="preserve">; dobava in vgrajevanje betona </t>
    </r>
    <r>
      <rPr>
        <b/>
        <sz val="10"/>
        <rFont val="Roboto Condensed"/>
      </rPr>
      <t xml:space="preserve">C30/37; XC1; </t>
    </r>
    <r>
      <rPr>
        <sz val="10"/>
        <rFont val="Roboto Condensed"/>
      </rPr>
      <t>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4,09 m ; beton iz naravno prane frakcije granulaciuje 0 - 16 mm; vključno z vsemi pomožnimi deli po splošnih določilih za betonska dela. Kvaliteta betona VB 3</t>
    </r>
  </si>
  <si>
    <r>
      <t>AB notranje stene ( klet 1 )  d = 30,00 cm</t>
    </r>
    <r>
      <rPr>
        <sz val="10"/>
        <rFont val="Roboto Condensed"/>
      </rPr>
      <t xml:space="preserve">; dobava in vgrajevanje betona </t>
    </r>
    <r>
      <rPr>
        <b/>
        <sz val="10"/>
        <rFont val="Roboto Condensed"/>
      </rPr>
      <t>C30/37; XC1</t>
    </r>
    <r>
      <rPr>
        <sz val="10"/>
        <rFont val="Roboto Condensed"/>
      </rPr>
      <t>;prereza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3,00 m ; beton iz naravno prane frakcije granulaciuje 0 - 16 mm; vključno z vsemi pomožnimi deli po splošnih določilih za betonska dela. Kvaliteta betona VB 3</t>
    </r>
  </si>
  <si>
    <r>
      <t>AB notranje stene ( klet 1 )  d = 20,00 cm</t>
    </r>
    <r>
      <rPr>
        <sz val="10"/>
        <rFont val="Roboto Condensed"/>
      </rPr>
      <t xml:space="preserve">; dobava in vgrajevanje betona </t>
    </r>
    <r>
      <rPr>
        <b/>
        <sz val="10"/>
        <rFont val="Roboto Condensed"/>
      </rPr>
      <t>C30/37; XC1</t>
    </r>
    <r>
      <rPr>
        <sz val="10"/>
        <rFont val="Roboto Condensed"/>
      </rPr>
      <t>; prereza prereza nad 0,30 m</t>
    </r>
    <r>
      <rPr>
        <vertAlign val="superscript"/>
        <sz val="10"/>
        <rFont val="Roboto Condensed"/>
      </rPr>
      <t>3</t>
    </r>
    <r>
      <rPr>
        <sz val="10"/>
        <rFont val="Roboto Condensed"/>
      </rPr>
      <t>/m</t>
    </r>
    <r>
      <rPr>
        <vertAlign val="superscript"/>
        <sz val="10"/>
        <rFont val="Roboto Condensed"/>
      </rPr>
      <t>2</t>
    </r>
    <r>
      <rPr>
        <sz val="10"/>
        <rFont val="Roboto Condensed"/>
      </rPr>
      <t>- ; višina vgrajevanja h = 3,00 m ; beton iz naravno prane frakcije granulaciuje 0 - 16 mm; vključno z vsemi pomožnimi deli po splošnih določilih za betonska dela. Kvaliteta betona VB 3</t>
    </r>
  </si>
  <si>
    <r>
      <t>AB stene  dvorane  d = 50,00 cm :</t>
    </r>
    <r>
      <rPr>
        <sz val="10"/>
        <rFont val="Roboto Condensed"/>
      </rPr>
      <t xml:space="preserve"> dobava in vgrajevanje betona </t>
    </r>
    <r>
      <rPr>
        <b/>
        <sz val="10"/>
        <rFont val="Roboto Condensed"/>
      </rPr>
      <t>C30/37; XC1</t>
    </r>
    <r>
      <rPr>
        <sz val="10"/>
        <rFont val="Roboto Condensed"/>
      </rPr>
      <t xml:space="preserve">; prereza prereza nad 0,30 m3/m2- ; višina AB sten dvorane h = 10,52 m ; beton iz naravno prane frakcije granulaciuje 0 - 32 mm; vključno z vsemi pomožnimi deli po splošnih določilih za betonska dela. Izvajalec sam izdela tehnologijo vgrajevanja  - projekt betona; ( vgrajevanje po etažnih višinah cca do 4,50 m : odri zajeti v tesarskih delih );  Kvaliteta betona </t>
    </r>
    <r>
      <rPr>
        <b/>
        <sz val="10"/>
        <rFont val="Roboto Condensed"/>
      </rPr>
      <t>VB 4</t>
    </r>
  </si>
  <si>
    <r>
      <t>AB ležišča za PVP plošče:</t>
    </r>
    <r>
      <rPr>
        <sz val="10"/>
        <rFont val="Roboto Condensed"/>
      </rPr>
      <t xml:space="preserve"> dobava in vgrajevanje betona </t>
    </r>
    <r>
      <rPr>
        <b/>
        <sz val="10"/>
        <rFont val="Roboto Condensed"/>
      </rPr>
      <t>C30/37; XC1</t>
    </r>
    <r>
      <rPr>
        <sz val="10"/>
        <rFont val="Roboto Condensed"/>
      </rPr>
      <t xml:space="preserve">; prereza prereza : od  0,08 - 0,12  m3/m2-beton iz naravno prane frakcije granulaciuje 0 - 32 mm; vključno z vsemi pomožnimi deli po splošnih določilih za betonska dela. Vgrajevanje betona istočasno z betoniranjem stene; Dmax = 16,00 mm; Kvaliteta betona </t>
    </r>
    <r>
      <rPr>
        <b/>
        <sz val="10"/>
        <rFont val="Roboto Condensed"/>
      </rPr>
      <t>VB 4</t>
    </r>
  </si>
  <si>
    <r>
      <t xml:space="preserve">AB stene : pritličje, nadstropja 1ND;2ND </t>
    </r>
    <r>
      <rPr>
        <sz val="10"/>
        <rFont val="Roboto Condensed"/>
      </rPr>
      <t xml:space="preserve"> : dobava in vgrajevanje betona</t>
    </r>
    <r>
      <rPr>
        <b/>
        <sz val="10"/>
        <rFont val="Roboto Condensed"/>
      </rPr>
      <t xml:space="preserve"> C30/37; XC1;</t>
    </r>
    <r>
      <rPr>
        <sz val="10"/>
        <rFont val="Roboto Condensed"/>
      </rPr>
      <t xml:space="preserve"> prereza prereza od 0,20 -  0,30 m3/m2- ; višina AB sten  h = 3,00 do 4,50 m ; beton iz naravno prane frakcije granulaciuje 0 - 16 mm; vključno z vsemi pomožnimi deli po splošnih določilih za betonska dela;  Kvaliteta betona </t>
    </r>
    <r>
      <rPr>
        <b/>
        <sz val="10"/>
        <rFont val="Roboto Condensed"/>
      </rPr>
      <t>VB 4</t>
    </r>
  </si>
  <si>
    <r>
      <t xml:space="preserve">AB parapeti d = 25,00 cm: </t>
    </r>
    <r>
      <rPr>
        <sz val="10"/>
        <rFont val="Roboto Condensed"/>
      </rPr>
      <t xml:space="preserve">dobava in vgrajevanje betona </t>
    </r>
    <r>
      <rPr>
        <b/>
        <sz val="10"/>
        <rFont val="Roboto Condensed"/>
      </rPr>
      <t>C30/37; XC1</t>
    </r>
    <r>
      <rPr>
        <sz val="10"/>
        <rFont val="Roboto Condensed"/>
      </rPr>
      <t xml:space="preserve"> ; višina AB parapetov  do 1,00 m ; beton iz naravno prane frakcije granulaciuje 0 - 16 mm; vključno z vsemi pomožnimi deli po splošnih določilih za betonska dela. Kvaliteta betona </t>
    </r>
    <r>
      <rPr>
        <b/>
        <sz val="10"/>
        <rFont val="Roboto Condensed"/>
      </rPr>
      <t>VB 4</t>
    </r>
  </si>
  <si>
    <r>
      <t>AB parapeti prereza  od 0,20 do 0,30 m</t>
    </r>
    <r>
      <rPr>
        <vertAlign val="superscript"/>
        <sz val="10"/>
        <rFont val="Roboto Condensed"/>
      </rPr>
      <t>3</t>
    </r>
    <r>
      <rPr>
        <sz val="10"/>
        <rFont val="Roboto Condensed"/>
      </rPr>
      <t>/m</t>
    </r>
    <r>
      <rPr>
        <vertAlign val="superscript"/>
        <sz val="10"/>
        <rFont val="Roboto Condensed"/>
      </rPr>
      <t>1</t>
    </r>
  </si>
  <si>
    <r>
      <t>AB parapeti prereza  od 0,120 do 0,20 m</t>
    </r>
    <r>
      <rPr>
        <vertAlign val="superscript"/>
        <sz val="10"/>
        <rFont val="Roboto Condensed"/>
      </rPr>
      <t>3</t>
    </r>
    <r>
      <rPr>
        <sz val="10"/>
        <rFont val="Roboto Condensed"/>
      </rPr>
      <t>/m</t>
    </r>
    <r>
      <rPr>
        <vertAlign val="superscript"/>
        <sz val="10"/>
        <rFont val="Roboto Condensed"/>
      </rPr>
      <t>2</t>
    </r>
  </si>
  <si>
    <r>
      <t xml:space="preserve">AB  stebri;  </t>
    </r>
    <r>
      <rPr>
        <b/>
        <sz val="10"/>
        <rFont val="Calibri"/>
        <family val="2"/>
        <charset val="238"/>
      </rPr>
      <t>φ</t>
    </r>
    <r>
      <rPr>
        <b/>
        <sz val="10"/>
        <rFont val="Roboto Condensed"/>
      </rPr>
      <t xml:space="preserve"> 60 cm  </t>
    </r>
    <r>
      <rPr>
        <sz val="10"/>
        <rFont val="Roboto Condensed"/>
      </rPr>
      <t xml:space="preserve">; dobava in vgrajevanje betona </t>
    </r>
    <r>
      <rPr>
        <b/>
        <sz val="10"/>
        <rFont val="Roboto Condensed"/>
      </rPr>
      <t>C30/37, XC1</t>
    </r>
    <r>
      <rPr>
        <sz val="10"/>
        <rFont val="Roboto Condensed"/>
      </rPr>
      <t xml:space="preserve"> ; prerez 0,20 do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 m ; beton  iz naravno prane frakcije granulaciuje 0 - 16 mm; vključno z vsemi pomožnimi deli po splošnih določilih za betonska dela. Klet;  Kvaliteta betona </t>
    </r>
    <r>
      <rPr>
        <b/>
        <sz val="10"/>
        <rFont val="Roboto Condensed"/>
      </rPr>
      <t>VB 4</t>
    </r>
  </si>
  <si>
    <r>
      <t xml:space="preserve">AB  stebri;  </t>
    </r>
    <r>
      <rPr>
        <b/>
        <sz val="10"/>
        <rFont val="Calibri"/>
        <family val="2"/>
        <charset val="238"/>
      </rPr>
      <t>φ</t>
    </r>
    <r>
      <rPr>
        <b/>
        <sz val="10"/>
        <rFont val="Roboto Condensed"/>
      </rPr>
      <t xml:space="preserve"> 50 cm  </t>
    </r>
    <r>
      <rPr>
        <sz val="10"/>
        <rFont val="Roboto Condensed"/>
      </rPr>
      <t xml:space="preserve">; dobava in vgrajevanje betona </t>
    </r>
    <r>
      <rPr>
        <b/>
        <sz val="10"/>
        <rFont val="Roboto Condensed"/>
      </rPr>
      <t>C30/37, XC1</t>
    </r>
    <r>
      <rPr>
        <sz val="10"/>
        <rFont val="Roboto Condensed"/>
      </rPr>
      <t xml:space="preserve"> ; prerez 0,120 do 0,20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4,16 m ; beton  iz naravno prane frakcije granulaciuje 0 - 16 mm; vključno z vsemi pomožnimi deli po splošnih določilih za betonska dela. Pritličje;  Kvaliteta betona </t>
    </r>
    <r>
      <rPr>
        <b/>
        <sz val="10"/>
        <rFont val="Roboto Condensed"/>
      </rPr>
      <t>VB 4</t>
    </r>
  </si>
  <si>
    <r>
      <t xml:space="preserve">AB  stebri;  </t>
    </r>
    <r>
      <rPr>
        <b/>
        <sz val="10"/>
        <rFont val="Calibri"/>
        <family val="2"/>
        <charset val="238"/>
      </rPr>
      <t>φ</t>
    </r>
    <r>
      <rPr>
        <b/>
        <sz val="10"/>
        <rFont val="Roboto Condensed"/>
      </rPr>
      <t xml:space="preserve"> 40 cm  </t>
    </r>
    <r>
      <rPr>
        <sz val="10"/>
        <rFont val="Roboto Condensed"/>
      </rPr>
      <t xml:space="preserve">; dobava in vgrajevanje betona </t>
    </r>
    <r>
      <rPr>
        <b/>
        <sz val="10"/>
        <rFont val="Roboto Condensed"/>
      </rPr>
      <t>C30/37, XC1</t>
    </r>
    <r>
      <rPr>
        <sz val="10"/>
        <rFont val="Roboto Condensed"/>
      </rPr>
      <t xml:space="preserve"> ; prerez 0,120 do 0,20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3,00 - 4,00 m ; beton  iz naravno prane frakcije granulaciuje 0 - 16 mm; vključno z vsemi pomožnimi deli po splošnih določilih za betonska dela. 1ND, 2ND. Kvaliteta betona </t>
    </r>
    <r>
      <rPr>
        <b/>
        <sz val="10"/>
        <rFont val="Roboto Condensed"/>
      </rPr>
      <t>VB 4</t>
    </r>
  </si>
  <si>
    <r>
      <t xml:space="preserve">AB  stebri; dim: 100 x  40 cm  </t>
    </r>
    <r>
      <rPr>
        <sz val="10"/>
        <rFont val="Roboto Condensed"/>
      </rPr>
      <t xml:space="preserve">; dobava in vgrajevanje betona </t>
    </r>
    <r>
      <rPr>
        <b/>
        <sz val="10"/>
        <rFont val="Roboto Condensed"/>
      </rPr>
      <t>C30/37, XC1</t>
    </r>
    <r>
      <rPr>
        <sz val="10"/>
        <rFont val="Roboto Condensed"/>
      </rPr>
      <t xml:space="preserve"> ; prerez nad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4,09 m ; beton  iz naravno prane frakcije granulaciuje 0 - 16 mm; vključno z vsemi pomožnimi deli po splošnih določilih za betonska dela. Klet;  Kvaliteta betona </t>
    </r>
    <r>
      <rPr>
        <b/>
        <sz val="10"/>
        <rFont val="Roboto Condensed"/>
      </rPr>
      <t>VB 4</t>
    </r>
  </si>
  <si>
    <r>
      <t xml:space="preserve">AB  stebri; dim: 60 x  50 cm  </t>
    </r>
    <r>
      <rPr>
        <sz val="10"/>
        <rFont val="Roboto Condensed"/>
      </rPr>
      <t xml:space="preserve">; dobava in vgrajevanje betona </t>
    </r>
    <r>
      <rPr>
        <b/>
        <sz val="10"/>
        <rFont val="Roboto Condensed"/>
      </rPr>
      <t>C30/37, XC1</t>
    </r>
    <r>
      <rPr>
        <sz val="10"/>
        <rFont val="Roboto Condensed"/>
      </rPr>
      <t xml:space="preserve"> ; prerez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4,09 m ; beton  iz naravno prane frakcije granulaciuje 0 - 16 mm; vključno z vsemi pomožnimi deli po splošnih določilih za betonska dela. Klet.  Kvaliteta betona </t>
    </r>
    <r>
      <rPr>
        <b/>
        <sz val="10"/>
        <rFont val="Roboto Condensed"/>
      </rPr>
      <t>VB 4</t>
    </r>
  </si>
  <si>
    <r>
      <t xml:space="preserve">AB  stebri; dim: 100 x  40 cm  </t>
    </r>
    <r>
      <rPr>
        <sz val="10"/>
        <rFont val="Roboto Condensed"/>
      </rPr>
      <t xml:space="preserve">; dobava in vgrajevanje betona </t>
    </r>
    <r>
      <rPr>
        <b/>
        <sz val="10"/>
        <rFont val="Roboto Condensed"/>
      </rPr>
      <t>C30/37, XC1</t>
    </r>
    <r>
      <rPr>
        <sz val="10"/>
        <rFont val="Roboto Condensed"/>
      </rPr>
      <t xml:space="preserve"> ; prerez nad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3,00m ; beton  iz naravno prane frakcije granulaciuje 0 - 16 mm; vključno z vsemi pomožnimi deli po splošnih določilih za betonska dela. Klet. Kvaliteta betona </t>
    </r>
    <r>
      <rPr>
        <b/>
        <sz val="10"/>
        <rFont val="Roboto Condensed"/>
      </rPr>
      <t>VB 4</t>
    </r>
  </si>
  <si>
    <r>
      <t xml:space="preserve">AB  stebri; dim: 60 x  60 cm  </t>
    </r>
    <r>
      <rPr>
        <sz val="10"/>
        <rFont val="Roboto Condensed"/>
      </rPr>
      <t xml:space="preserve">; dobava in vgrajevanje betona </t>
    </r>
    <r>
      <rPr>
        <b/>
        <sz val="10"/>
        <rFont val="Roboto Condensed"/>
      </rPr>
      <t>C30/37, XC1</t>
    </r>
    <r>
      <rPr>
        <sz val="10"/>
        <rFont val="Roboto Condensed"/>
      </rPr>
      <t xml:space="preserve"> ; prerez nad 0,30 m</t>
    </r>
    <r>
      <rPr>
        <vertAlign val="superscript"/>
        <sz val="10"/>
        <rFont val="Roboto Condensed"/>
      </rPr>
      <t>3</t>
    </r>
    <r>
      <rPr>
        <sz val="10"/>
        <rFont val="Roboto Condensed"/>
      </rPr>
      <t>/m</t>
    </r>
    <r>
      <rPr>
        <vertAlign val="superscript"/>
        <sz val="10"/>
        <rFont val="Roboto Condensed"/>
      </rPr>
      <t>2</t>
    </r>
    <r>
      <rPr>
        <sz val="10"/>
        <rFont val="Roboto Condensed"/>
      </rPr>
      <t>; višina vgrajevanja h = do 3,00m ; beton  iz naravno prane frakcije granulaciuje 0 - 16 mm; vključno z vsemi pomožnimi deli po splošnih določilih za betonska dela. Klet.  Kvaliteta betona</t>
    </r>
    <r>
      <rPr>
        <b/>
        <sz val="10"/>
        <rFont val="Roboto Condensed"/>
      </rPr>
      <t xml:space="preserve"> VB 4</t>
    </r>
  </si>
  <si>
    <r>
      <t xml:space="preserve">AB  stebri; dim: 30 x  30 cm  </t>
    </r>
    <r>
      <rPr>
        <sz val="10"/>
        <rFont val="Roboto Condensed"/>
      </rPr>
      <t xml:space="preserve">; dobava in vgrajevanje betona </t>
    </r>
    <r>
      <rPr>
        <b/>
        <sz val="10"/>
        <rFont val="Roboto Condensed"/>
      </rPr>
      <t>C30/37, XC1</t>
    </r>
    <r>
      <rPr>
        <sz val="10"/>
        <rFont val="Roboto Condensed"/>
      </rPr>
      <t xml:space="preserve"> ; prerez  0,08 - 0,12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3,00m ; beton  iz naravno prane frakcije granulaciuje 0 - 16 mm; vključno z vsemi pomožnimi deli po splošnih določilih za betonska dela. Klet. Kvaliteta betona </t>
    </r>
    <r>
      <rPr>
        <b/>
        <sz val="10"/>
        <rFont val="Roboto Condensed"/>
      </rPr>
      <t>VB 4</t>
    </r>
  </si>
  <si>
    <r>
      <t xml:space="preserve">AB  stebri; dim: 50 x  40 cm  </t>
    </r>
    <r>
      <rPr>
        <sz val="10"/>
        <rFont val="Roboto Condensed"/>
      </rPr>
      <t xml:space="preserve">; dobava in vgrajevanje betona </t>
    </r>
    <r>
      <rPr>
        <b/>
        <sz val="10"/>
        <rFont val="Roboto Condensed"/>
      </rPr>
      <t>C30/37, XC1</t>
    </r>
    <r>
      <rPr>
        <sz val="10"/>
        <rFont val="Roboto Condensed"/>
      </rPr>
      <t xml:space="preserve"> ; prerez  0,12 - 0,20 m</t>
    </r>
    <r>
      <rPr>
        <vertAlign val="superscript"/>
        <sz val="10"/>
        <rFont val="Roboto Condensed"/>
      </rPr>
      <t>3</t>
    </r>
    <r>
      <rPr>
        <sz val="10"/>
        <rFont val="Roboto Condensed"/>
      </rPr>
      <t>/m</t>
    </r>
    <r>
      <rPr>
        <vertAlign val="superscript"/>
        <sz val="10"/>
        <rFont val="Roboto Condensed"/>
      </rPr>
      <t>2</t>
    </r>
    <r>
      <rPr>
        <sz val="10"/>
        <rFont val="Roboto Condensed"/>
      </rPr>
      <t>; višina vgrajevanja h = do 3,00m ; beton  iz naravno prane frakcije granulaciuje 0 - 16 mm; vključno z vsemi pomožnimi deli po splošnih določilih za betonska dela. Klet. Kvaliteta betona VB 3</t>
    </r>
  </si>
  <si>
    <r>
      <t xml:space="preserve">AB  stebri; dim: 80 x  20 cm  </t>
    </r>
    <r>
      <rPr>
        <sz val="10"/>
        <rFont val="Roboto Condensed"/>
      </rPr>
      <t>; dobava in vgrajevanje betona</t>
    </r>
    <r>
      <rPr>
        <b/>
        <sz val="10"/>
        <rFont val="Roboto Condensed"/>
      </rPr>
      <t xml:space="preserve"> C30/37, XC1</t>
    </r>
    <r>
      <rPr>
        <sz val="10"/>
        <rFont val="Roboto Condensed"/>
      </rPr>
      <t xml:space="preserve"> ; prerez  0,12 - 0,20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3,00m ; beton  iz naravno prane frakcije granulaciuje 0 - 16 mm; vključno z vsemi pomožnimi deli po splošnih določilih za betonska dela. Klet. Kvaliteta betona </t>
    </r>
    <r>
      <rPr>
        <b/>
        <sz val="10"/>
        <rFont val="Roboto Condensed"/>
      </rPr>
      <t>VB 4</t>
    </r>
  </si>
  <si>
    <r>
      <t xml:space="preserve">AB  nosilci ; dim: 50 x  95 cm  in 30 x 131 cm  </t>
    </r>
    <r>
      <rPr>
        <sz val="10"/>
        <rFont val="Roboto Condensed"/>
      </rPr>
      <t xml:space="preserve">; dobava in vgrajevanje betona </t>
    </r>
    <r>
      <rPr>
        <b/>
        <sz val="10"/>
        <rFont val="Roboto Condensed"/>
      </rPr>
      <t>C30/37, XC1</t>
    </r>
    <r>
      <rPr>
        <sz val="10"/>
        <rFont val="Roboto Condensed"/>
      </rPr>
      <t xml:space="preserve"> ; prerez nad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 m ; beton  iz naravno prane frakcije granulaciuje 0 - 16 mm; vključno z vsemi pomožnimi deli po splošnih določilih za betonska dela. Klet, vhod v garažo. Kvaliteta betona </t>
    </r>
    <r>
      <rPr>
        <b/>
        <sz val="10"/>
        <rFont val="Roboto Condensed"/>
      </rPr>
      <t>VB 4</t>
    </r>
  </si>
  <si>
    <r>
      <t xml:space="preserve">AB  nosilci ; dim: 60 x  36 cm  </t>
    </r>
    <r>
      <rPr>
        <sz val="10"/>
        <rFont val="Roboto Condensed"/>
      </rPr>
      <t xml:space="preserve">; dobava in vgrajevanje betona </t>
    </r>
    <r>
      <rPr>
        <b/>
        <sz val="10"/>
        <rFont val="Roboto Condensed"/>
      </rPr>
      <t>C30/37, XC1</t>
    </r>
    <r>
      <rPr>
        <sz val="10"/>
        <rFont val="Roboto Condensed"/>
      </rPr>
      <t xml:space="preserve"> ; prerez od 0,20 -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3,00m ; beton  iz naravno prane frakcije granulaciuje 0 - 16 mm; vključno z vsemi pomožnimi deli po splošnih določilih za betonska dela. Klet. Kvaliteta betona </t>
    </r>
    <r>
      <rPr>
        <b/>
        <sz val="10"/>
        <rFont val="Roboto Condensed"/>
      </rPr>
      <t>VB 4</t>
    </r>
  </si>
  <si>
    <r>
      <t xml:space="preserve">AB  nosilci  </t>
    </r>
    <r>
      <rPr>
        <sz val="10"/>
        <rFont val="Roboto Condensed"/>
      </rPr>
      <t>; dobava in vgrajevanje betona C30/37, XC1 ; prerez nad  0,30 m</t>
    </r>
    <r>
      <rPr>
        <vertAlign val="superscript"/>
        <sz val="10"/>
        <rFont val="Roboto Condensed"/>
      </rPr>
      <t>3</t>
    </r>
    <r>
      <rPr>
        <sz val="10"/>
        <rFont val="Roboto Condensed"/>
      </rPr>
      <t>/m</t>
    </r>
    <r>
      <rPr>
        <vertAlign val="superscript"/>
        <sz val="10"/>
        <rFont val="Roboto Condensed"/>
      </rPr>
      <t>2</t>
    </r>
    <r>
      <rPr>
        <sz val="10"/>
        <rFont val="Roboto Condensed"/>
      </rPr>
      <t xml:space="preserve">; višina vgrajevanja h = do 3,00m ; beton  iz naravno prane frakcije granulaciuje 0 - 16 mm; vključno z vsemi pomožnimi deli po splošnih določilih za betonska dela.( pritličje, 1ND; 2.ND ) ; Kvaliteta betona </t>
    </r>
    <r>
      <rPr>
        <b/>
        <sz val="10"/>
        <rFont val="Roboto Condensed"/>
      </rPr>
      <t xml:space="preserve">VB 4 </t>
    </r>
  </si>
  <si>
    <r>
      <t xml:space="preserve">AB stena - nosilec v osi 5 / N-L - dvorana: </t>
    </r>
    <r>
      <rPr>
        <sz val="10"/>
        <rFont val="Roboto Condensed"/>
      </rPr>
      <t xml:space="preserve">dobava in vgrajevanje betona </t>
    </r>
    <r>
      <rPr>
        <b/>
        <sz val="10"/>
        <rFont val="Roboto Condensed"/>
      </rPr>
      <t>C30/37, XC1</t>
    </r>
    <r>
      <rPr>
        <sz val="10"/>
        <rFont val="Roboto Condensed"/>
      </rPr>
      <t xml:space="preserve"> ; prerez 0,30 m3/m2; višina vgrajevanja h =  5,42 m ; beton  iz naravno prane frakcije granulaciuje 0 - 16 mm; vključno z vsemi pomožnimi deli po splošnih določilih za betonska dela. Kvaliteta betona </t>
    </r>
    <r>
      <rPr>
        <b/>
        <sz val="10"/>
        <rFont val="Roboto Condensed"/>
      </rPr>
      <t>VB 4</t>
    </r>
  </si>
  <si>
    <r>
      <t>AB  poševna plošča dovozno / izvozne  rampe v klet 2;  d = 30,00 cm</t>
    </r>
    <r>
      <rPr>
        <sz val="10"/>
        <rFont val="Roboto Condensed"/>
      </rPr>
      <t xml:space="preserve">; dobava in vgrajevanje beton </t>
    </r>
    <r>
      <rPr>
        <b/>
        <sz val="10"/>
        <rFont val="Roboto Condensed"/>
      </rPr>
      <t>C30/37; XC1</t>
    </r>
    <r>
      <rPr>
        <sz val="10"/>
        <rFont val="Roboto Condensed"/>
      </rPr>
      <t xml:space="preserve"> ;   prerez : 0,30 m</t>
    </r>
    <r>
      <rPr>
        <vertAlign val="superscript"/>
        <sz val="10"/>
        <rFont val="Roboto Condensed"/>
      </rPr>
      <t>3</t>
    </r>
    <r>
      <rPr>
        <sz val="10"/>
        <rFont val="Roboto Condensed"/>
      </rPr>
      <t>/m</t>
    </r>
    <r>
      <rPr>
        <vertAlign val="superscript"/>
        <sz val="10"/>
        <rFont val="Roboto Condensed"/>
      </rPr>
      <t>2</t>
    </r>
    <r>
      <rPr>
        <sz val="10"/>
        <rFont val="Roboto Condensed"/>
      </rPr>
      <t>; beton iz naravno prane frakcije granulaciuje 0 - 32 mm; vključno z vsemi pomožnimi deli po splošnih določilih za betonska dela.</t>
    </r>
  </si>
  <si>
    <r>
      <t>AB  etažna plošče ;  d = 26,00 cm</t>
    </r>
    <r>
      <rPr>
        <sz val="10"/>
        <rFont val="Roboto Condensed"/>
      </rPr>
      <t>; dobava in vgrajevanje beton</t>
    </r>
    <r>
      <rPr>
        <b/>
        <sz val="10"/>
        <rFont val="Roboto Condensed"/>
      </rPr>
      <t xml:space="preserve"> C30/37, XC1 </t>
    </r>
    <r>
      <rPr>
        <sz val="10"/>
        <rFont val="Roboto Condensed"/>
      </rPr>
      <t xml:space="preserve">  prerez 0,20 -  0,30 m</t>
    </r>
    <r>
      <rPr>
        <vertAlign val="superscript"/>
        <sz val="10"/>
        <rFont val="Roboto Condensed"/>
      </rPr>
      <t>3</t>
    </r>
    <r>
      <rPr>
        <sz val="10"/>
        <rFont val="Roboto Condensed"/>
      </rPr>
      <t>/m</t>
    </r>
    <r>
      <rPr>
        <vertAlign val="superscript"/>
        <sz val="10"/>
        <rFont val="Roboto Condensed"/>
      </rPr>
      <t>2</t>
    </r>
    <r>
      <rPr>
        <sz val="10"/>
        <rFont val="Roboto Condensed"/>
      </rPr>
      <t>; beton iz naravno prane frakcije granulaciuje 0 - 32 mm; vključno z vsemi pomožnimi deli po splošnih določilih za betonska dela</t>
    </r>
  </si>
  <si>
    <r>
      <t>AB  etažna plošče ;  d = 14,00 cm</t>
    </r>
    <r>
      <rPr>
        <sz val="10"/>
        <rFont val="Roboto Condensed"/>
      </rPr>
      <t>; dobava in vgrajevanje beton</t>
    </r>
    <r>
      <rPr>
        <b/>
        <sz val="10"/>
        <rFont val="Roboto Condensed"/>
      </rPr>
      <t xml:space="preserve"> C30/37, XC1</t>
    </r>
    <r>
      <rPr>
        <sz val="10"/>
        <rFont val="Roboto Condensed"/>
      </rPr>
      <t xml:space="preserve">   prerez 0,120 -  0,20 m</t>
    </r>
    <r>
      <rPr>
        <vertAlign val="superscript"/>
        <sz val="10"/>
        <rFont val="Roboto Condensed"/>
      </rPr>
      <t>3</t>
    </r>
    <r>
      <rPr>
        <sz val="10"/>
        <rFont val="Roboto Condensed"/>
      </rPr>
      <t>/m</t>
    </r>
    <r>
      <rPr>
        <vertAlign val="superscript"/>
        <sz val="10"/>
        <rFont val="Roboto Condensed"/>
      </rPr>
      <t>2</t>
    </r>
    <r>
      <rPr>
        <sz val="10"/>
        <rFont val="Roboto Condensed"/>
      </rPr>
      <t>; beton iz naravno prane frakcije granulaciuje 0 - 16 mm; vključno z vsemi pomožnimi deli po splošnih določilih za betonska dela</t>
    </r>
  </si>
  <si>
    <r>
      <t xml:space="preserve">PVP plošče - dvorana </t>
    </r>
    <r>
      <rPr>
        <sz val="10"/>
        <rFont val="Roboto Condensed"/>
      </rPr>
      <t>: izdelava, dobava in montaža prefabriciranih stropnih AB PVP plošč, kompletno z vsemi prenosi in transporti do mesta vgrajevanje. Izdelava po detajlu statika.</t>
    </r>
  </si>
  <si>
    <r>
      <t>AB  stopnišča</t>
    </r>
    <r>
      <rPr>
        <sz val="10"/>
        <rFont val="Roboto Condensed"/>
      </rPr>
      <t xml:space="preserve"> ( do kote 0,00 in nad koto +/- 0,00 ) ; dobava in vgrajevanje betona </t>
    </r>
    <r>
      <rPr>
        <b/>
        <sz val="10"/>
        <rFont val="Roboto Condensed"/>
      </rPr>
      <t>C30/37, XC1 ;</t>
    </r>
    <r>
      <rPr>
        <sz val="10"/>
        <rFont val="Roboto Condensed"/>
      </rPr>
      <t xml:space="preserve"> beton iz naravno prane frakcije granulaciuje 0 - 16 mm; vključno z vsemi pomožnimi deli po splošnih določilih za betonska dela. Kvaliteta betona </t>
    </r>
    <r>
      <rPr>
        <b/>
        <sz val="10"/>
        <rFont val="Roboto Condensed"/>
      </rPr>
      <t xml:space="preserve">VB 4 </t>
    </r>
  </si>
  <si>
    <r>
      <t>ravni stopniščni podesti; prerez 0,20 - 0,30 m</t>
    </r>
    <r>
      <rPr>
        <vertAlign val="superscript"/>
        <sz val="10"/>
        <rFont val="Roboto Condensed"/>
      </rPr>
      <t>3</t>
    </r>
    <r>
      <rPr>
        <sz val="10"/>
        <rFont val="Roboto Condensed"/>
      </rPr>
      <t>/m</t>
    </r>
    <r>
      <rPr>
        <vertAlign val="superscript"/>
        <sz val="10"/>
        <rFont val="Roboto Condensed"/>
      </rPr>
      <t>2</t>
    </r>
  </si>
  <si>
    <r>
      <t>poševne stopniščne rame: prerez 0,20 - 0,30 m</t>
    </r>
    <r>
      <rPr>
        <vertAlign val="superscript"/>
        <sz val="10"/>
        <rFont val="Roboto Condensed"/>
      </rPr>
      <t>3/</t>
    </r>
    <r>
      <rPr>
        <sz val="10"/>
        <rFont val="Roboto Condensed"/>
      </rPr>
      <t>m</t>
    </r>
    <r>
      <rPr>
        <vertAlign val="superscript"/>
        <sz val="10"/>
        <rFont val="Roboto Condensed"/>
      </rPr>
      <t>2</t>
    </r>
  </si>
  <si>
    <r>
      <t>nastopne ploskve stopnic - prerez 0,02 do 0,04 m</t>
    </r>
    <r>
      <rPr>
        <vertAlign val="superscript"/>
        <sz val="10"/>
        <rFont val="Roboto Condensed"/>
      </rPr>
      <t>3</t>
    </r>
    <r>
      <rPr>
        <sz val="10"/>
        <rFont val="Roboto Condensed"/>
      </rPr>
      <t>/m</t>
    </r>
    <r>
      <rPr>
        <vertAlign val="superscript"/>
        <sz val="10"/>
        <rFont val="Roboto Condensed"/>
      </rPr>
      <t>2</t>
    </r>
  </si>
  <si>
    <r>
      <t>AB tribune v osi: D-A/4-3:</t>
    </r>
    <r>
      <rPr>
        <sz val="10"/>
        <rFont val="Roboto Condensed"/>
      </rPr>
      <t xml:space="preserve"> dobava in vgrajevanje beton </t>
    </r>
    <r>
      <rPr>
        <b/>
        <sz val="10"/>
        <rFont val="Roboto Condensed"/>
      </rPr>
      <t>C30/37, XC1</t>
    </r>
    <r>
      <rPr>
        <sz val="10"/>
        <rFont val="Roboto Condensed"/>
      </rPr>
      <t xml:space="preserve">   prerez 0,120 -  0,20 m</t>
    </r>
    <r>
      <rPr>
        <vertAlign val="superscript"/>
        <sz val="10"/>
        <rFont val="Roboto Condensed"/>
      </rPr>
      <t>3</t>
    </r>
    <r>
      <rPr>
        <sz val="10"/>
        <rFont val="Roboto Condensed"/>
      </rPr>
      <t>/m</t>
    </r>
    <r>
      <rPr>
        <vertAlign val="superscript"/>
        <sz val="10"/>
        <rFont val="Roboto Condensed"/>
      </rPr>
      <t>2;</t>
    </r>
    <r>
      <rPr>
        <sz val="10"/>
        <rFont val="Roboto Condensed"/>
      </rPr>
      <t xml:space="preserve"> beton iz naravno prane frakcije granulaciuje 0 - 16 mm; vključno z vsemi pomožnimi deli po splošnih določilih za betonska dela</t>
    </r>
  </si>
  <si>
    <r>
      <t>poševna rama tribune, prerez 0,20 m</t>
    </r>
    <r>
      <rPr>
        <vertAlign val="superscript"/>
        <sz val="10"/>
        <rFont val="Roboto Condensed"/>
      </rPr>
      <t>3/</t>
    </r>
    <r>
      <rPr>
        <sz val="10"/>
        <rFont val="Roboto Condensed"/>
      </rPr>
      <t>m</t>
    </r>
    <r>
      <rPr>
        <vertAlign val="superscript"/>
        <sz val="10"/>
        <rFont val="Roboto Condensed"/>
      </rPr>
      <t>2</t>
    </r>
  </si>
  <si>
    <r>
      <t>nastopne ploskve stopnic; prerez 0,02 do 0,04 m</t>
    </r>
    <r>
      <rPr>
        <vertAlign val="superscript"/>
        <sz val="10"/>
        <rFont val="Roboto Condensed"/>
      </rPr>
      <t>3</t>
    </r>
    <r>
      <rPr>
        <sz val="10"/>
        <rFont val="Roboto Condensed"/>
      </rPr>
      <t>/m</t>
    </r>
    <r>
      <rPr>
        <vertAlign val="superscript"/>
        <sz val="10"/>
        <rFont val="Roboto Condensed"/>
      </rPr>
      <t>2</t>
    </r>
  </si>
  <si>
    <r>
      <t>AB stene pod poševno ramo tribune; 0,20 m</t>
    </r>
    <r>
      <rPr>
        <vertAlign val="superscript"/>
        <sz val="10"/>
        <rFont val="Roboto Condensed"/>
      </rPr>
      <t>3</t>
    </r>
    <r>
      <rPr>
        <sz val="10"/>
        <rFont val="Roboto Condensed"/>
      </rPr>
      <t>/m</t>
    </r>
    <r>
      <rPr>
        <vertAlign val="superscript"/>
        <sz val="10"/>
        <rFont val="Roboto Condensed"/>
      </rPr>
      <t>2</t>
    </r>
  </si>
  <si>
    <r>
      <t>AB venci na ravnih strehah:</t>
    </r>
    <r>
      <rPr>
        <sz val="10"/>
        <rFont val="Roboto Condensed"/>
      </rPr>
      <t xml:space="preserve"> dobava in vgrajevanje beton </t>
    </r>
    <r>
      <rPr>
        <b/>
        <sz val="10"/>
        <rFont val="Roboto Condensed"/>
      </rPr>
      <t>C30/37, XC1</t>
    </r>
    <r>
      <rPr>
        <sz val="10"/>
        <rFont val="Roboto Condensed"/>
      </rPr>
      <t xml:space="preserve">   prerez 0,20 -  0,30 m3/m2; beton iz naravno prane frakcije granulaciuje 0 - 16 mm; vključno z vsemi pomožnimi deli po splošnih določilih za betonska dela</t>
    </r>
  </si>
  <si>
    <r>
      <t>AB nastavki za svetlarnike na ravnih strehah:</t>
    </r>
    <r>
      <rPr>
        <sz val="10"/>
        <rFont val="Roboto Condensed"/>
      </rPr>
      <t xml:space="preserve"> dobava in vgrajevanje beton </t>
    </r>
    <r>
      <rPr>
        <b/>
        <sz val="10"/>
        <rFont val="Roboto Condensed"/>
      </rPr>
      <t>C30/37, XC1</t>
    </r>
    <r>
      <rPr>
        <sz val="10"/>
        <rFont val="Roboto Condensed"/>
      </rPr>
      <t xml:space="preserve">   prerez 0,120 -  0,20 m3/m2; beton iz naravno prane frakcije granulaciuje 0 - 16 mm; vključno z vsemi pomožnimi deli po splošnih določilih za betonska dela</t>
    </r>
  </si>
  <si>
    <r>
      <t xml:space="preserve">Betonsko železo : </t>
    </r>
    <r>
      <rPr>
        <sz val="10"/>
        <rFont val="Roboto Condensed"/>
      </rPr>
      <t>Dobava, rezanje, krivljenje in polaganje ter vezanje armature, z vsemi pomožnimi deli, transporti in prenosi na objektu do mesta vgrajevanja (srednje zahtevna armatura). V ceni upoštevati tudi ves vezni material za vezanje armature, potrebne podložke za armaturo, ki zagotavljajo zadostno zaščitno debelino po statičnem projektu - glej detaj v armaturnem načrtu. Konstruktivni distančniki kot nosilni elementi zgornje armature se obračunajo kot je zajeto v armaturnem načrtu - zajeto v skupni količini vgrajenega železa. SIST EN 10080; SIST EN 1992-1-1.</t>
    </r>
  </si>
  <si>
    <t>dodatek za vezanje armature s pocinkano žico . AB vidne konstrukcije: AB plošča AVLA ; Občina PT + 1.ND; KNJIŽNICA PT+1.ND</t>
  </si>
  <si>
    <t>zaščita armature  za AB vidne konstrukcije: AB plošča AVLA ; Občina PT + 1.ND; KNJIŽNICA PT+1.ND; zaščita se izvede s posebnim  polimernim premazom ki fiksira rja, kot npr: HALT, proizvajalca XINTEX ali enakovredno</t>
  </si>
  <si>
    <r>
      <t xml:space="preserve">Dobava in vgrajevanje betona  </t>
    </r>
    <r>
      <rPr>
        <b/>
        <sz val="10"/>
        <rFont val="Roboto Condensed"/>
      </rPr>
      <t>C16/20</t>
    </r>
    <r>
      <rPr>
        <sz val="10"/>
        <rFont val="Roboto Condensed"/>
      </rPr>
      <t xml:space="preserve"> v naklonu od  3 cm  do max. 16,00 cm , z vsemi pomožnimi deli, prenosi in transporti do mesta vgrajevanja.
</t>
    </r>
  </si>
  <si>
    <r>
      <t xml:space="preserve">Dobava in vgrajevanje betona  </t>
    </r>
    <r>
      <rPr>
        <b/>
        <sz val="10"/>
        <rFont val="Roboto Condensed"/>
      </rPr>
      <t>C16/20</t>
    </r>
    <r>
      <rPr>
        <sz val="10"/>
        <rFont val="Roboto Condensed"/>
      </rPr>
      <t xml:space="preserve"> v naklonu od  3 cm  do max. 14,00 cm , z vsemi pomožnimi deli, prenosi in transporti do mesta vgrajevanja.
</t>
    </r>
  </si>
  <si>
    <r>
      <t>Sidranje nosilne konstrukcije sončne elektrarne  na ravni strehi:</t>
    </r>
    <r>
      <rPr>
        <sz val="10"/>
        <rFont val="Roboto Condensed"/>
      </rPr>
      <t xml:space="preserve">  izdelava, dobava in montaža  AB plošč dim: 40 x 40 x 15 cm, beton C25/30; Dmax  = 32 mm; plošče položena v prodec na ravni strehi, beton z dodatki za vodotesnost in zmrzlinsko odpornost. V ceni mora izvajalec zajeti opaž in vso potrebno armaturo. Armiranje z mrežo Q 383; kompletno z vsemi pomožnimi deli, prenosi in transporti vsega materiala do mesta montaže. Elementi izdelani kot AB prefabrikati. Polaganje po shemi arhitekta.</t>
    </r>
    <r>
      <rPr>
        <b/>
        <sz val="10"/>
        <rFont val="Roboto Condensed"/>
      </rPr>
      <t xml:space="preserve"> ( glej tloris sončne elektrarne )</t>
    </r>
  </si>
  <si>
    <r>
      <t xml:space="preserve">AB stebri na strehi - ( inverter na strehi  - plato za strojne instalacije): </t>
    </r>
    <r>
      <rPr>
        <sz val="10"/>
        <rFont val="Roboto Condensed"/>
      </rPr>
      <t>dobava in vgrajevanje betona C30/37 v AB konstrukcije prereza 0,12  - 0,20 m3/m1, z vsemi pomožnimi deli, prenosi in transporti do mesta vgrajevanja. Izdelava po detajlu statika.</t>
    </r>
  </si>
  <si>
    <r>
      <t>Obdelava vidnih  betonov - stropne površine:</t>
    </r>
    <r>
      <rPr>
        <sz val="11"/>
        <rFont val="Roboto Condensed"/>
      </rPr>
      <t xml:space="preserve"> zahteve za arhitektonsko obdelavo vidne površine z gladkim opžem. Razred vidne površine VB4; SIST EN 13670:2010/A101:2010</t>
    </r>
  </si>
  <si>
    <t>Pri izvedbi opaževanja AB konstrukcij kjer je zahtevana kvaliteta VB4 ali VB3 uporabiti opažne sisteme , ki ne pušča odtisov opažnih okvirjev kot npr: DOKA TOP 50 ali enakovredno</t>
  </si>
  <si>
    <r>
      <t xml:space="preserve">Opaž čela podložnega betona - </t>
    </r>
    <r>
      <rPr>
        <sz val="10"/>
        <rFont val="Roboto Condensed"/>
      </rPr>
      <t xml:space="preserve">montaža in demontaža opaža čela podložnega betona višine  do  10 cm; kompletno z vsemi pomožnimi deli po splošnih določilih za tesarska dela, prenosi in transporti vsega materiala do mesta opaževanja, čiščenjem po končanem delu in transportu opažnega materiala iz gradbišča. V enotni ceni morajo biti zajeta vsa dela po splošnih določilih za izvedbo tesarskih del. </t>
    </r>
  </si>
  <si>
    <r>
      <t>Opaž čela AB talne plošče z višino opaževanja h = do 60,00 cm</t>
    </r>
    <r>
      <rPr>
        <sz val="10"/>
        <rFont val="Roboto Condensed"/>
      </rPr>
      <t>; ostalo enako kot postavka a.3.1; opaž čela prehodne plošče in zgornjo ploščo in čelo AB plošče EKO otoka</t>
    </r>
  </si>
  <si>
    <r>
      <t>Opaž poglobitev pod AB talno ploščo</t>
    </r>
    <r>
      <rPr>
        <sz val="10"/>
        <rFont val="Roboto Condensed"/>
      </rPr>
      <t>; višina podpiranja h = 150,00 cm; ostalo enako kot postavka a.3.1</t>
    </r>
  </si>
  <si>
    <r>
      <t xml:space="preserve">Opaž AB pasovnih temeljev </t>
    </r>
    <r>
      <rPr>
        <sz val="10"/>
        <rFont val="Roboto Condensed"/>
      </rPr>
      <t>z višino podpiranja h = do 50 cm; ostalo enako kot postavka a.3.1</t>
    </r>
  </si>
  <si>
    <r>
      <t xml:space="preserve">Opaž AB sten EKO otoka in AB stene ob parcelni meji </t>
    </r>
    <r>
      <rPr>
        <sz val="10"/>
        <rFont val="Roboto Condensed"/>
      </rPr>
      <t>v osi 1-9 od osi O-A / 2-3; višina podpiranja h = do 2,00 m; ostalo enako kot postavka a.3.1</t>
    </r>
  </si>
  <si>
    <r>
      <rPr>
        <b/>
        <sz val="10"/>
        <rFont val="Roboto Condensed"/>
      </rPr>
      <t>Opaž AB plošče EKO otoka</t>
    </r>
    <r>
      <rPr>
        <sz val="10"/>
        <rFont val="Roboto Condensed"/>
      </rPr>
      <t>, z montažo in demontažo opaža, h = do 3,00 m; ostalo enako kot posatvka a.3.1; AB plošča v naklonu.</t>
    </r>
  </si>
  <si>
    <r>
      <rPr>
        <b/>
        <sz val="10"/>
        <rFont val="Roboto Condensed"/>
      </rPr>
      <t>Opaž AB venca na strehi EKO otoka</t>
    </r>
    <r>
      <rPr>
        <sz val="10"/>
        <rFont val="Roboto Condensed"/>
      </rPr>
      <t>; z montažđo in demontažo opaža, višine do 10 cm; ostalo enako kot postavka a.3.1</t>
    </r>
  </si>
  <si>
    <r>
      <t>Opaž AB kletnih sten z montažo in demontažo opaža;</t>
    </r>
    <r>
      <rPr>
        <sz val="10"/>
        <rFont val="Roboto Condensed"/>
      </rPr>
      <t xml:space="preserve"> kompletno z vsemi pomožnimi deli po splošnih določilih za tesarska dela, prenosi in transporti vsega materiala do mesta opaževanja, čiščenjem po končanem delu in transportu opažnega materiala iz gradbišča. V enotni ceni morajo biti zajeta vsa dela po splošnih določilih za izvedbo tesarskih del. </t>
    </r>
    <r>
      <rPr>
        <b/>
        <sz val="10"/>
        <rFont val="Roboto Condensed"/>
      </rPr>
      <t>VB3</t>
    </r>
  </si>
  <si>
    <r>
      <t>Opaž AB sten dvorane: AB stene d = 50,00 cm</t>
    </r>
    <r>
      <rPr>
        <sz val="10"/>
        <rFont val="Roboto Condensed"/>
      </rPr>
      <t>; višina opaževanja h = 10,52 m. Izvajalec sam izdela tehnologijo opaževanja vključno z vsemi potrebnimi delovnimi odri, ter vsemi pomožnimi deli po splošnih določilih za izvedbo tesarskih del</t>
    </r>
    <r>
      <rPr>
        <b/>
        <sz val="10"/>
        <rFont val="Roboto Condensed"/>
      </rPr>
      <t>; VB4</t>
    </r>
  </si>
  <si>
    <r>
      <t>Opaž AB ležišč za PVP plošče;</t>
    </r>
    <r>
      <rPr>
        <sz val="10"/>
        <rFont val="Roboto Condensed"/>
      </rPr>
      <t xml:space="preserve"> ležišča dim 30 x 30 cm po celotni dolžini - izvedba po detajlu statika - spodnja stranica zakjlučeba pod kotom 45 </t>
    </r>
    <r>
      <rPr>
        <sz val="10"/>
        <rFont val="Calibri"/>
        <family val="2"/>
        <charset val="238"/>
      </rPr>
      <t>˚</t>
    </r>
    <r>
      <rPr>
        <sz val="10"/>
        <rFont val="Roboto Condensed"/>
      </rPr>
      <t>; izdelava istočasno z izdelavo AB stene dvorane, ostalo eano kot postavka a.3.1</t>
    </r>
    <r>
      <rPr>
        <b/>
        <sz val="10"/>
        <rFont val="Roboto Condensed"/>
      </rPr>
      <t>; VB4</t>
    </r>
  </si>
  <si>
    <r>
      <t xml:space="preserve">Opaž AB sten pritličja, 1ND, 2.ND, </t>
    </r>
    <r>
      <rPr>
        <sz val="10"/>
        <rFont val="Roboto Condensed"/>
      </rPr>
      <t>z montažo in demontažo opaža, višina podpiranja h = 3 - 4,50 m; ostalo enako kot postavka a..3.1</t>
    </r>
    <r>
      <rPr>
        <b/>
        <sz val="10"/>
        <rFont val="Roboto Condensed"/>
      </rPr>
      <t>; VB4</t>
    </r>
  </si>
  <si>
    <r>
      <t xml:space="preserve">Opaž AB parapetov </t>
    </r>
    <r>
      <rPr>
        <sz val="10"/>
        <rFont val="Roboto Condensed"/>
      </rPr>
      <t>z višino opaževanja h = do 1,00 m; d = 25,00 cm; ostalo enako kot postavka a.3.1</t>
    </r>
    <r>
      <rPr>
        <b/>
        <sz val="10"/>
        <rFont val="Roboto Condensed"/>
      </rPr>
      <t>; VB4</t>
    </r>
  </si>
  <si>
    <r>
      <t>Opaž AB stebrov</t>
    </r>
    <r>
      <rPr>
        <sz val="10"/>
        <rFont val="Roboto Condensed"/>
      </rPr>
      <t xml:space="preserve"> z višino opaževanja h = do 3,00 m;  </t>
    </r>
    <r>
      <rPr>
        <sz val="10"/>
        <rFont val="Calibri"/>
        <family val="2"/>
        <charset val="238"/>
      </rPr>
      <t>φ</t>
    </r>
    <r>
      <rPr>
        <sz val="10"/>
        <rFont val="Roboto Condensed"/>
      </rPr>
      <t xml:space="preserve">= 60,00 cm; ostalo enako kot postavka a.3.1; opaž za gladke vidne AB konstrukcije ; </t>
    </r>
    <r>
      <rPr>
        <b/>
        <sz val="10"/>
        <rFont val="Roboto Condensed"/>
      </rPr>
      <t>VB4</t>
    </r>
  </si>
  <si>
    <r>
      <t>Opaž AB stebrov</t>
    </r>
    <r>
      <rPr>
        <sz val="10"/>
        <rFont val="Roboto Condensed"/>
      </rPr>
      <t xml:space="preserve"> z višino opaževanja h = do 4 ,50 m;  </t>
    </r>
    <r>
      <rPr>
        <sz val="10"/>
        <rFont val="Calibri"/>
        <family val="2"/>
        <charset val="238"/>
      </rPr>
      <t>φ</t>
    </r>
    <r>
      <rPr>
        <sz val="10"/>
        <rFont val="Roboto Condensed"/>
      </rPr>
      <t xml:space="preserve">= 50,00 cm; ostalo enako kot postavka a.3.1; opaž za gladke vidne AB konstrukcije ; </t>
    </r>
    <r>
      <rPr>
        <b/>
        <sz val="10"/>
        <rFont val="Roboto Condensed"/>
      </rPr>
      <t>VB4</t>
    </r>
  </si>
  <si>
    <r>
      <t>Opaž AB stebrov</t>
    </r>
    <r>
      <rPr>
        <sz val="10"/>
        <rFont val="Roboto Condensed"/>
      </rPr>
      <t xml:space="preserve"> z višino opaževanja h = 3 - 4 m;  </t>
    </r>
    <r>
      <rPr>
        <sz val="10"/>
        <rFont val="Calibri"/>
        <family val="2"/>
        <charset val="238"/>
      </rPr>
      <t>φ</t>
    </r>
    <r>
      <rPr>
        <sz val="10"/>
        <rFont val="Roboto Condensed"/>
      </rPr>
      <t xml:space="preserve">= 40,00 cm; ostalo enako kot postavka a.3.1;  opaž za gladke vidne AB konstrukcije ; </t>
    </r>
    <r>
      <rPr>
        <b/>
        <sz val="10"/>
        <rFont val="Roboto Condensed"/>
      </rPr>
      <t>VB4</t>
    </r>
  </si>
  <si>
    <r>
      <t>Opaž AB stebrov</t>
    </r>
    <r>
      <rPr>
        <sz val="10"/>
        <rFont val="Roboto Condensed"/>
      </rPr>
      <t xml:space="preserve"> z višino opaževanja h = do 4,50  m;  dim: 100 x 40 cm; ostalo enako kot postavka a.3.1; opaž za gladke vidne AB konstrukcije ; </t>
    </r>
    <r>
      <rPr>
        <b/>
        <sz val="10"/>
        <rFont val="Roboto Condensed"/>
      </rPr>
      <t>VB4</t>
    </r>
  </si>
  <si>
    <r>
      <t>Opaž AB stebrov</t>
    </r>
    <r>
      <rPr>
        <sz val="10"/>
        <rFont val="Roboto Condensed"/>
      </rPr>
      <t xml:space="preserve"> z višino opaževanja h = do 4,50  m;  dim: 50 x 60 cm; ostalo enako kot postavka a.3.1; opaž za gladke vidne AB konstrukcije ; </t>
    </r>
    <r>
      <rPr>
        <b/>
        <sz val="10"/>
        <rFont val="Roboto Condensed"/>
      </rPr>
      <t>VB4</t>
    </r>
  </si>
  <si>
    <r>
      <t xml:space="preserve">Opaž AB stebrov </t>
    </r>
    <r>
      <rPr>
        <sz val="10"/>
        <rFont val="Roboto Condensed"/>
      </rPr>
      <t xml:space="preserve">z višino opaževanja h = do 3,00  m;  dim: 100 x 40 cm; ostalo enako kot postavka a.3.1; opaž za gladke vidne AB konstrukcije ; </t>
    </r>
    <r>
      <rPr>
        <b/>
        <sz val="10"/>
        <rFont val="Roboto Condensed"/>
      </rPr>
      <t>VB4</t>
    </r>
  </si>
  <si>
    <r>
      <t>Opaž AB stebrov</t>
    </r>
    <r>
      <rPr>
        <sz val="10"/>
        <rFont val="Roboto Condensed"/>
      </rPr>
      <t xml:space="preserve"> z višino opaževanja h = do 3,00  m;  dim: 60 x 60 cm; ostalo enako kot postavka a.3.1; opaž za gladke vidne AB konstrukcije VB4</t>
    </r>
  </si>
  <si>
    <r>
      <t xml:space="preserve">Opaž AB stebrov </t>
    </r>
    <r>
      <rPr>
        <sz val="10"/>
        <rFont val="Roboto Condensed"/>
      </rPr>
      <t xml:space="preserve">z višino opaževanja h = do 3,00  m;  dim: 30 x 30 cm; ostalo enako kot postavka a.3.1; opaž za gladke vidne AB konstrukcije ; </t>
    </r>
    <r>
      <rPr>
        <b/>
        <sz val="10"/>
        <rFont val="Roboto Condensed"/>
      </rPr>
      <t>VB4</t>
    </r>
  </si>
  <si>
    <r>
      <t>Opaž AB stebrov</t>
    </r>
    <r>
      <rPr>
        <sz val="10"/>
        <rFont val="Roboto Condensed"/>
      </rPr>
      <t xml:space="preserve"> z višino opaževanja h = do 3,00  m;  dim: 50 x 40 cm; ostalo enako kot postavka a.3.1; opaž za gladke vidne AB konstrukcije ;</t>
    </r>
    <r>
      <rPr>
        <b/>
        <sz val="10"/>
        <rFont val="Roboto Condensed"/>
      </rPr>
      <t xml:space="preserve"> VB4</t>
    </r>
  </si>
  <si>
    <r>
      <t>Opaž AB stebrov</t>
    </r>
    <r>
      <rPr>
        <sz val="10"/>
        <rFont val="Roboto Condensed"/>
      </rPr>
      <t xml:space="preserve"> z višino opaževanja h = do 3,00  m;  dim: 80 x 20 cm; ostalo enako kot postavka a.3.1; opaž za gladke vidne AB konstrukcije VB4</t>
    </r>
  </si>
  <si>
    <r>
      <t xml:space="preserve">Opaž AB nosilcev </t>
    </r>
    <r>
      <rPr>
        <sz val="10"/>
        <rFont val="Roboto Condensed"/>
      </rPr>
      <t xml:space="preserve">z višino podpiranja h = do 3,00 m; z montažo in demontažo opaža; ostalo enako kot postavka a.3.1; </t>
    </r>
  </si>
  <si>
    <r>
      <t>Opaž AB stene / nosilec v dvorani v osi 5 / N-L,</t>
    </r>
    <r>
      <rPr>
        <sz val="10"/>
        <rFont val="Roboto Condensed"/>
      </rPr>
      <t xml:space="preserve"> spodnji rob stene na koti +5,80; končna višina stene 10,52 - glej prerez D-D; tehnologijo izvedbe opaža izdela izvajalec sam, vključno z  vsemi izračuni za delovni oder. V ceni izdelave mora izvajalec zajeti vsa popmožna dela, vse portebne delovne odre, vse prenose in transporte do mesta opaževanja.</t>
    </r>
    <r>
      <rPr>
        <b/>
        <sz val="10"/>
        <rFont val="Roboto Condensed"/>
      </rPr>
      <t xml:space="preserve"> VB4</t>
    </r>
  </si>
  <si>
    <r>
      <t>Opaž poševne AB plošče rampe</t>
    </r>
    <r>
      <rPr>
        <sz val="10"/>
        <rFont val="Roboto Condensed"/>
      </rPr>
      <t xml:space="preserve"> ( dovozno / izvozna rampa ) ; višina podpiranj h = do 3,00 m; z montažo in demontažo opaža, ostalo enako kot postavka a.3.1; </t>
    </r>
  </si>
  <si>
    <r>
      <t>Opaž AB plošče nad kletjo</t>
    </r>
    <r>
      <rPr>
        <sz val="10"/>
        <rFont val="Roboto Condensed"/>
      </rPr>
      <t xml:space="preserve"> z višino podpiranja h = 4,09 m; z montažo in demontažo opaža ; ostalo enako kot postavka a.3.1</t>
    </r>
  </si>
  <si>
    <r>
      <t>Opaž AB plošče nad kletjo</t>
    </r>
    <r>
      <rPr>
        <sz val="10"/>
        <rFont val="Roboto Condensed"/>
      </rPr>
      <t xml:space="preserve"> z višino podpiranja h = do 3,00 m; z montažo in demontažo opaža ; ostalo enako kot postavka a.3.1</t>
    </r>
  </si>
  <si>
    <r>
      <rPr>
        <b/>
        <sz val="10"/>
        <rFont val="Roboto Condensed"/>
      </rPr>
      <t>Izdelava poglobitve v AB plošči nad kletjo za kasnejšo montažo "miljnika":</t>
    </r>
    <r>
      <rPr>
        <sz val="10"/>
        <rFont val="Roboto Condensed"/>
      </rPr>
      <t xml:space="preserve"> montaža in demontaža opaža, z višino opaževanja do h = 50 cm, ostalo enako kot postavka a.3.1 - glej detajl na listu 01.F - 02</t>
    </r>
  </si>
  <si>
    <r>
      <t>Opaž AB plošče nad  uvozno rampo</t>
    </r>
    <r>
      <rPr>
        <sz val="10"/>
        <rFont val="Roboto Condensed"/>
      </rPr>
      <t xml:space="preserve"> z višino podpiranja h =  3,00  - 4,00 m, v osi  3-5 / O - M; z montažo in demontažo opaža ; ostalo enako kot postavka a.3.1</t>
    </r>
  </si>
  <si>
    <r>
      <t>Opaž AB plošče nad  uvozno rampo</t>
    </r>
    <r>
      <rPr>
        <sz val="10"/>
        <rFont val="Roboto Condensed"/>
      </rPr>
      <t xml:space="preserve"> z višino podpiranja h =  4,00 - 6,50  m, z montažo in demontažo opaža ; ostalo enako kot postavka a.3.1</t>
    </r>
  </si>
  <si>
    <r>
      <t>Opaž AB konzolne plošče</t>
    </r>
    <r>
      <rPr>
        <sz val="10"/>
        <rFont val="Roboto Condensed"/>
      </rPr>
      <t xml:space="preserve"> z višino podpiranja h =  4,00 - 6,50  m, z montažo in demontažo opaža ; ostalo enako kot postavka a.3.1; v osi  O-K/ 8-9 - pritličje</t>
    </r>
  </si>
  <si>
    <r>
      <t xml:space="preserve">Opaž AB plošče nad  pritličjem </t>
    </r>
    <r>
      <rPr>
        <sz val="10"/>
        <rFont val="Roboto Condensed"/>
      </rPr>
      <t xml:space="preserve"> z višino podpiranja h =  4,50  m, z montažo in demontažo opaža ; ostalo enako kot postavka a.3.1</t>
    </r>
  </si>
  <si>
    <r>
      <t xml:space="preserve">Opaž AB plošče nad  1ND in 2ND </t>
    </r>
    <r>
      <rPr>
        <sz val="10"/>
        <rFont val="Roboto Condensed"/>
      </rPr>
      <t xml:space="preserve"> z višino podpiranja h =  3 - 4,00  m, z montažo in demontažo opaža ; ostalo enako kot postavka a.3.1</t>
    </r>
  </si>
  <si>
    <r>
      <t xml:space="preserve">Opaž AB plošča dvorane v osi 3 - 5 / N-L z višino podpiranja h = 10,52 m; </t>
    </r>
    <r>
      <rPr>
        <sz val="10"/>
        <rFont val="Roboto Condensed"/>
      </rPr>
      <t>izvajalec sam izdela tehnologijo opaževanja z vsemi potrebnimi podpornimi odri; ostalo enako kot postavka a.3.1</t>
    </r>
  </si>
  <si>
    <t>a.3.31/1</t>
  </si>
  <si>
    <t>Doplačilo za izvedbo opaža za vidne AB stropne površine na spodnji strani - skladno s splošnimi določili. Vidne AB stropne površine : AVLA - pritličje; prostori OBČINE v PT in 1.ND, prostori KNJIŽNICE  PT in 1.ND</t>
  </si>
  <si>
    <r>
      <t>Opaž čela AB  plošč višine  do 30,00 cm</t>
    </r>
    <r>
      <rPr>
        <sz val="10"/>
        <rFont val="Roboto Condensed"/>
      </rPr>
      <t xml:space="preserve">  z montažo in demontažo opaža z vsemi pomožnimi deli po splošnih določilih za tesarska dela. </t>
    </r>
  </si>
  <si>
    <r>
      <t>Opaž AB vencev na ravnih strehah z višino opaževanja h = do 1,00 m</t>
    </r>
    <r>
      <rPr>
        <sz val="10"/>
        <rFont val="Roboto Condensed"/>
      </rPr>
      <t>; z montažo in demontažo opaža, ostalo enako kot postavka a.3.1</t>
    </r>
  </si>
  <si>
    <r>
      <t>Opaž AB  nastavkov za svetlobnike na ravnih strehah z višino opaževanja h = do 1,00 m</t>
    </r>
    <r>
      <rPr>
        <sz val="10"/>
        <rFont val="Roboto Condensed"/>
      </rPr>
      <t>; z montažo in demontažo opaža, ostalo enako kot postavka a.3.1</t>
    </r>
  </si>
  <si>
    <r>
      <t>Opaž  AB stopnišča;</t>
    </r>
    <r>
      <rPr>
        <sz val="10"/>
        <rFont val="Roboto Condensed"/>
      </rPr>
      <t xml:space="preserve">  montaža in demontaža opaža AB stopnic  z višino podpiranja h = do 4,00 m z vsemi pomožnimi deli po splošnih določilih za tesarska dela. </t>
    </r>
    <r>
      <rPr>
        <b/>
        <sz val="10"/>
        <rFont val="Roboto Condensed"/>
      </rPr>
      <t>VB4</t>
    </r>
  </si>
  <si>
    <r>
      <t xml:space="preserve">Delovni odri v dvigalnih jaških </t>
    </r>
    <r>
      <rPr>
        <sz val="10"/>
        <rFont val="Roboto Condensed"/>
      </rPr>
      <t>z montažo in demontažo ter vsemi pomožnimi deli po splošnih določilih za tesarska dela</t>
    </r>
  </si>
  <si>
    <r>
      <t>Lesene škatle:</t>
    </r>
    <r>
      <rPr>
        <sz val="10"/>
        <rFont val="Roboto Condensed"/>
      </rPr>
      <t xml:space="preserve"> izdelava, montaža in demontaža lesenih škatel za izdelavo prebojev v AB konstrukcijah ( plošče in stene); z vsemi pomožnimi deli po splošnih  določilih za tesarska dela</t>
    </r>
  </si>
  <si>
    <r>
      <rPr>
        <sz val="10"/>
        <rFont val="Symbol"/>
        <family val="1"/>
        <charset val="2"/>
      </rPr>
      <t>F</t>
    </r>
    <r>
      <rPr>
        <sz val="10"/>
        <rFont val="Roboto Condensed"/>
      </rPr>
      <t xml:space="preserve"> 10 cm; d = 30 cm</t>
    </r>
  </si>
  <si>
    <r>
      <rPr>
        <sz val="10"/>
        <rFont val="Symbol"/>
        <family val="1"/>
        <charset val="2"/>
      </rPr>
      <t xml:space="preserve">F </t>
    </r>
    <r>
      <rPr>
        <sz val="10"/>
        <rFont val="Roboto Condensed"/>
      </rPr>
      <t>16 cm; d = 20 cm</t>
    </r>
  </si>
  <si>
    <r>
      <rPr>
        <sz val="10"/>
        <rFont val="Symbol"/>
        <family val="1"/>
        <charset val="2"/>
      </rPr>
      <t>F</t>
    </r>
    <r>
      <rPr>
        <sz val="10"/>
        <rFont val="Roboto Condensed"/>
      </rPr>
      <t xml:space="preserve"> 16 cm; d = 26 cm</t>
    </r>
  </si>
  <si>
    <r>
      <rPr>
        <sz val="10"/>
        <rFont val="Symbol"/>
        <family val="1"/>
        <charset val="2"/>
      </rPr>
      <t>F</t>
    </r>
    <r>
      <rPr>
        <sz val="10"/>
        <rFont val="Roboto Condensed"/>
      </rPr>
      <t xml:space="preserve"> 20 cm; d = 26 cm</t>
    </r>
  </si>
  <si>
    <r>
      <rPr>
        <sz val="10"/>
        <rFont val="Symbol"/>
        <family val="1"/>
        <charset val="2"/>
      </rPr>
      <t>F</t>
    </r>
    <r>
      <rPr>
        <sz val="10"/>
        <rFont val="Roboto Condensed"/>
      </rPr>
      <t xml:space="preserve"> 31,5 cm; d = 26 cm</t>
    </r>
  </si>
  <si>
    <r>
      <t>Premični delovni odri na lesenih ali Fe stolicah:</t>
    </r>
    <r>
      <rPr>
        <sz val="10"/>
        <rFont val="Roboto Condensed"/>
      </rPr>
      <t xml:space="preserve"> montaža in  demontaža delovnih odrov za izvedbo del, h = do 3,00  m; ostalo enako kot posatvka a.3.1
</t>
    </r>
  </si>
  <si>
    <r>
      <t xml:space="preserve">Montaža in demontaža fasadnih odrov </t>
    </r>
    <r>
      <rPr>
        <sz val="10"/>
        <rFont val="Roboto Condensed"/>
      </rPr>
      <t>. Montaža in demontaža fasadnih  odrov, z napravo podstavka za oder, prenosom materiala do mesta montaže, čiščenjem elementov po končani uporabi in vsemi pomožnimi deli po opisu iz splošnih določil za tesarska dela . V ceni odra mora biti zajeta tudi potrebna varnostna ograja in potrebne ozemljitve odra, ter vsi potrebni dostopi na oder v vsaki etaži.</t>
    </r>
  </si>
  <si>
    <r>
      <rPr>
        <b/>
        <sz val="10"/>
        <rFont val="Roboto Condensed"/>
      </rPr>
      <t xml:space="preserve">Opaž AB stebrov na strehi </t>
    </r>
    <r>
      <rPr>
        <sz val="10"/>
        <rFont val="Roboto Condensed"/>
      </rPr>
      <t>( kontrukcija za inverter na strehi - plato za strojne instalacije ): montaža in demontaža opaža AB stebrov dim 40 x 40 cm z višino opaževanja h = do 100 cm, ostalo enako kot postavka a.3.1</t>
    </r>
  </si>
  <si>
    <r>
      <t xml:space="preserve">POZ K1: Tla na terenu - izolacije pod AB talno ploščo : </t>
    </r>
    <r>
      <rPr>
        <sz val="10"/>
        <rFont val="Roboto Condensed"/>
      </rPr>
      <t xml:space="preserve">kompletna izdelava slojev toplotne in hidroizolacije pod AB talno ploščo v sestavi:
a./ hidroizolacija: sintetična folija na bazi polietilena visoke gostote (HDPE), deb. 0.8 mm, s tovarniškim nanosom (na zgornji strani hidroizolacije), ki v kontaktu s svežim betonom kemično reagira in tvori trajno elastičen lepljiv spoj z visoko adhezijsko afiniteto, ki preprečuje morebitni horizontalni prenos vode med hidroizolacijo in betonom, kar povečuje varnost pri tesnjenju v primeru poškodb hidroizolacije. npr.: PREPRUFE 300R ali enakovredno, folija je vgrajena po tehničnih specifikacijah proizvajalca!
</t>
    </r>
  </si>
  <si>
    <t>b./ toplotna izolacija d = 8,00 cm; ekstrudirani polistiren XPS SIST EN 13164, [λD = max. 0.034 W/(m.K),σ10%def = 500 kPa], npr.: FIBRANxps 500-L ali enakovredno, plošče s stopničastimi preklopi, prosto položene na podlago</t>
  </si>
  <si>
    <r>
      <t>opomba</t>
    </r>
    <r>
      <rPr>
        <sz val="10"/>
        <rFont val="Roboto Condensed"/>
      </rPr>
      <t xml:space="preserve">.: za preprečitev vpliva toplotnega mostu je na poglobljene stene jaška – do spodnje  kote osnovne temeljne plošče vgrajena toplotna izolacija
</t>
    </r>
  </si>
  <si>
    <r>
      <t>POZ K2:</t>
    </r>
    <r>
      <rPr>
        <sz val="10"/>
        <rFont val="Roboto Condensed"/>
      </rPr>
      <t xml:space="preserve"> Klančina v garažo – dvosmerna; kompletna izvednba v sestavi: </t>
    </r>
  </si>
  <si>
    <t>tlak:protidrsni in hidroizolacijski obrabni sloj d =0.3 cm kot npr.: sistem Decseal ali enakovredno  obrabni in protidrsni sloj:  dvokomponentni protidrsni premaz na bazi akrilnih smoj MMA(metil-metakrilat) z dodatkom boksitnega peska za doseganje protidrsnosti minimalno 90 SRT, kot npr.: Stirling Lloyd - Decseal WC ali enakovr. barva obrabnega sloja po izbiti arhitekta. Tip in barva po izboru arhitekta.</t>
  </si>
  <si>
    <r>
      <t>POZ K3: Predprostor stopnišča, hodnik pred stopniščem prostor pod stopnicami</t>
    </r>
    <r>
      <rPr>
        <sz val="10"/>
        <rFont val="Roboto Condensed"/>
      </rPr>
      <t xml:space="preserve">  – ogrevani prostori        U = 0,233 W/(m2.K)
</t>
    </r>
  </si>
  <si>
    <t xml:space="preserve">toplotna izolacija pod AB temeljno ploščo: toplotna izolacija II: ekstrudirani polistiren(XPS) ektrudirani polistiren (XPS) d = 8.0 cm;  [λD = max.0.034 W/(m.K),σ10%def.= 500 kPa],
</t>
  </si>
  <si>
    <r>
      <t>Vertikalna hidroizolacija in toplotna izolacija</t>
    </r>
    <r>
      <rPr>
        <sz val="10"/>
        <rFont val="Roboto Condensed"/>
      </rPr>
      <t xml:space="preserve"> poglobljenih jaškov pod AB talno ploščo; kompletna izvedba v sestavi: 
f./ hidroizolacija: sintetična folija na bazi HDPE, deb.1,2 mm, s slojem za sprimnost s svežim betonom, npr.: PREPRUFE 300 R ali enakovredno
g./ toplotna izolacija : ekstrudirani polistiren(XPS) ekstrudirani polistiren (XPS) d = 8.0 cm, [λD = max.0.034 W/(m.K),σ10%def.= 500 kPa],
</t>
    </r>
  </si>
  <si>
    <r>
      <t xml:space="preserve">Tesnenje stikov med AB kletnimi stenami in AB talno ploščo: </t>
    </r>
    <r>
      <rPr>
        <sz val="10"/>
        <rFont val="Roboto Condensed"/>
      </rPr>
      <t xml:space="preserve">celotna izvedba tesnenja obodnih AB sten s kovinskim tesnilnim trakom (v roli z integriranimi pritrdilnimi kotniki) kot npr. FRADIFLEX PREMIUM 150 ali enakovredno, vgradnja direktno na armaturo  na sredino stika med steno in ploščo, kovinski tesnilni trak vgrajen 10 cm v AB steno, z minimalno globino vbetoniranja v AB ploščo  3,00 cm, upoštevajoč vsa pomožna dela, prenose, transport vsega potrebnega materiala do mesta vgrajevanja.   Opomba:  tesnenje vertikalnih stikov določi izvajalec sam glede na izvedbo betoniranja - obdelati v projektu betona. Stroške vertikalnih stikov mora zajeti v ceni izvedbe vgrajevanja betona za obodne vodotesne AB stene. </t>
    </r>
  </si>
  <si>
    <r>
      <t>P4   Vhodni dostop (foyer-dvorana)</t>
    </r>
    <r>
      <rPr>
        <sz val="10"/>
        <rFont val="Roboto Condensed"/>
      </rPr>
      <t xml:space="preserve">   unanja površina med osema I–K 
</t>
    </r>
  </si>
  <si>
    <r>
      <t xml:space="preserve">P6   Vhodni dostop občina - knjižnica med osema 6-4 </t>
    </r>
    <r>
      <rPr>
        <sz val="10"/>
        <rFont val="Roboto Condensed"/>
      </rPr>
      <t xml:space="preserve">– površina v naklonu, 
      →  L = 16 m’,naklon 1,8% 
</t>
    </r>
  </si>
  <si>
    <r>
      <t xml:space="preserve">P16   Atrij v osi G, površina nad kletjo </t>
    </r>
    <r>
      <rPr>
        <sz val="10"/>
        <rFont val="Roboto Condensed"/>
      </rPr>
      <t xml:space="preserve">v območju I-J/1-3 – nad neogrev. Kletjo: kompletna izdelava v sestavi:
</t>
    </r>
  </si>
  <si>
    <r>
      <t xml:space="preserve">P19   Uvoz v garažo – tla nad neogr.prostoru: </t>
    </r>
    <r>
      <rPr>
        <sz val="10"/>
        <rFont val="Roboto Condensed"/>
      </rPr>
      <t>kompletna izdelava tlaka v sestavi:,</t>
    </r>
  </si>
  <si>
    <r>
      <t>POZ Z1:</t>
    </r>
    <r>
      <rPr>
        <sz val="10"/>
        <rFont val="Roboto Condensed"/>
      </rPr>
      <t xml:space="preserve"> Zunanja kletna stena proti terenu v stiku z varovalno steno gradbene jame U = 0.393 W/(m2.K) ( U je večji od predpisanih max. 0.28 W/(m2.K), vendar je dovoljen, ker gre za stene, katerih  skupna površina znaša manj kot 10 % površine vseh zunanjih sten(PURES/3.1.1., tab.1.,tč.2)
</t>
    </r>
  </si>
  <si>
    <r>
      <t xml:space="preserve">Z1/a </t>
    </r>
    <r>
      <rPr>
        <sz val="10"/>
        <rFont val="Roboto Condensed"/>
      </rPr>
      <t xml:space="preserve">  Zunanja kletna stena jaška proti terenu v stiku z varovalno steno gradbene jame; U = 0.393 W/(m2.K)*</t>
    </r>
  </si>
  <si>
    <r>
      <t>POZ Z2 : Zunanja kletna stena proti terenu</t>
    </r>
    <r>
      <rPr>
        <sz val="10"/>
        <rFont val="Roboto Condensed"/>
      </rPr>
      <t xml:space="preserve">  – v širokem odkopu
</t>
    </r>
  </si>
  <si>
    <r>
      <t xml:space="preserve">POZ Z2/a </t>
    </r>
    <r>
      <rPr>
        <sz val="10"/>
        <rFont val="Roboto Condensed"/>
      </rPr>
      <t xml:space="preserve">   Zunanja kletna stena jaška proti terenu 
</t>
    </r>
  </si>
  <si>
    <r>
      <t>POZ Z3</t>
    </r>
    <r>
      <rPr>
        <sz val="10"/>
        <rFont val="Roboto Condensed"/>
      </rPr>
      <t xml:space="preserve">: </t>
    </r>
    <r>
      <rPr>
        <b/>
        <sz val="10"/>
        <rFont val="Roboto Condensed"/>
      </rPr>
      <t>Kletna stena - garaža proti ogrev.prostorom</t>
    </r>
    <r>
      <rPr>
        <sz val="10"/>
        <rFont val="Roboto Condensed"/>
      </rPr>
      <t xml:space="preserve">  U = 0.267 W/(m2.K)
</t>
    </r>
  </si>
  <si>
    <r>
      <t xml:space="preserve">a./ finalna obdelava obloge: sistemska obdelava plošč iz porobetona  d = 0.5 cm  kot npr. Multipor, z Multipor lepilno  malto in vtisnjeno mrežico iz steklenih vlaken,zaglajeno do 5 mm
b./ toplotno-izolacijska obloga: plošče iz porobetona  d =  15.0 cm </t>
    </r>
    <r>
      <rPr>
        <sz val="10"/>
        <rFont val="Symbol"/>
        <family val="1"/>
        <charset val="2"/>
      </rPr>
      <t>D</t>
    </r>
    <r>
      <rPr>
        <sz val="10"/>
        <rFont val="Roboto Condensed"/>
      </rPr>
      <t xml:space="preserve"> = 0.043 W/(m.K)</t>
    </r>
    <r>
      <rPr>
        <sz val="10"/>
        <rFont val="Symbol"/>
        <family val="1"/>
        <charset val="2"/>
      </rPr>
      <t></t>
    </r>
    <r>
      <rPr>
        <sz val="10"/>
        <rFont val="Roboto Condensed"/>
      </rPr>
      <t xml:space="preserve">  npr.: YTONG / Multipor ali enakovredno zalepljene na steno s sistemskim lepilo proizvajalca plošč in zaglajene s sistemskim ometom istega proizvajalca, 
c./ lepilo za topl.izolacijske plošče  sistemsko cement-akrilatno lepilo  d =  0.3 cm npr.: Multipor lahka lepilna malta plošče so polno lepljene po celi površini
</t>
    </r>
  </si>
  <si>
    <r>
      <t xml:space="preserve">Obdelava betonskih površin - stene </t>
    </r>
    <r>
      <rPr>
        <sz val="10"/>
        <rFont val="Roboto Condensed"/>
      </rPr>
      <t>- stiki med opažnimi elementi  in krpanje opažnih lukenj - brušenje površin in delno krpanje,kjer je to potrebno s fino cementno malto, z napravo malte</t>
    </r>
    <r>
      <rPr>
        <b/>
        <sz val="10"/>
        <rFont val="Roboto Condensed"/>
      </rPr>
      <t xml:space="preserve"> </t>
    </r>
    <r>
      <rPr>
        <sz val="10"/>
        <rFont val="Roboto Condensed"/>
      </rPr>
      <t>CM 1:2, vsemi pomožnimi deli, napravo in demontažo ter z vsemi prenosi lahkih delovnih odrov in materiala do mesta obdelave. Vse površino so finalno pripravljene za slikopleskarska dela. Ravnost vertikalnih površin skladno DIN 18802 - za javne zgradbe</t>
    </r>
  </si>
  <si>
    <r>
      <t>Zabetoniranje instalacijskih odprtin</t>
    </r>
    <r>
      <rPr>
        <sz val="10"/>
        <rFont val="Roboto Condensed"/>
      </rPr>
      <t xml:space="preserve"> po končanih instalaterskih delih. Betoniranje z betonom C 30/37, granulacije 0 - 16 mm; povprečna poraba betona do 0,005 m3/kom , kompletno z  vsemi pomožnimi deli, prenosi in transporti vsega materiala do mesta vgrajevanja. V ceni izdelave zajeti tudi opaževanje  in razopaževanje z višino podpiranja h = 3,00 - 6,00 m</t>
    </r>
  </si>
  <si>
    <r>
      <t>Dobava in vzidava dilatacijskih profilov</t>
    </r>
    <r>
      <rPr>
        <sz val="10"/>
        <rFont val="Roboto Condensed"/>
      </rPr>
      <t xml:space="preserve">  - </t>
    </r>
    <r>
      <rPr>
        <b/>
        <sz val="10"/>
        <rFont val="Roboto Condensed"/>
      </rPr>
      <t>medenina</t>
    </r>
    <r>
      <rPr>
        <sz val="10"/>
        <rFont val="Roboto Condensed"/>
      </rPr>
      <t xml:space="preserve"> : dim 50/5 mm s sidri za obbetoniranje, za dilatacijo med različnimi tlaki z obbetoniranjem - povprečna poraba betona do 0,005 m</t>
    </r>
    <r>
      <rPr>
        <vertAlign val="superscript"/>
        <sz val="10"/>
        <rFont val="Roboto Condensed"/>
      </rPr>
      <t>3</t>
    </r>
    <r>
      <rPr>
        <sz val="10"/>
        <rFont val="Roboto Condensed"/>
      </rPr>
      <t>/m</t>
    </r>
    <r>
      <rPr>
        <vertAlign val="superscript"/>
        <sz val="10"/>
        <rFont val="Roboto Condensed"/>
      </rPr>
      <t>1</t>
    </r>
    <r>
      <rPr>
        <sz val="10"/>
        <rFont val="Roboto Condensed"/>
      </rPr>
      <t xml:space="preserve"> - granulacije 0 - 8 mm. Vse mere mora izvajalec kontrolirati na mestu samem pred izvedbo del.</t>
    </r>
  </si>
  <si>
    <r>
      <t>Zidarska pomoč</t>
    </r>
    <r>
      <rPr>
        <sz val="10"/>
        <rFont val="Roboto Condensed"/>
      </rPr>
      <t xml:space="preserve"> obrtnikom in instalaterjem. V predračunu je podana ocena. Dejanski obračun se izvede na osnovi potrditve nadzornega organa z vpisom v gradbeni dnevnik</t>
    </r>
  </si>
  <si>
    <r>
      <t>Grobo in fino čiščenje</t>
    </r>
    <r>
      <rPr>
        <sz val="10"/>
        <rFont val="Roboto Condensed"/>
      </rPr>
      <t>, med gradnjo in finalno čiščenje pred primopredajo del, vključno z odvozom vseh odpadkov na predpisano deponijo. Izvajalec je dolžan predati vse evidenčne liste o oddaji odpadnega materiala v trajno deponijo.</t>
    </r>
  </si>
  <si>
    <r>
      <t xml:space="preserve">Reperji: </t>
    </r>
    <r>
      <rPr>
        <sz val="10"/>
        <rFont val="Roboto Condensed"/>
      </rPr>
      <t>dobava in vgradnja reperjev tipske izvedbe za izvajanje meritev posedkov</t>
    </r>
  </si>
  <si>
    <r>
      <rPr>
        <b/>
        <sz val="10"/>
        <rFont val="Roboto Condensed"/>
      </rPr>
      <t>Izvedba nulte meritve in meritve med gradnjo</t>
    </r>
    <r>
      <rPr>
        <sz val="10"/>
        <rFont val="Roboto Condensed"/>
      </rPr>
      <t xml:space="preserve"> - skupaj  6 meritev in izdelava končnega poročila</t>
    </r>
  </si>
  <si>
    <r>
      <t xml:space="preserve">Vertikalna hidroizolacija AB stebrov na strehi </t>
    </r>
    <r>
      <rPr>
        <sz val="10"/>
        <rFont val="Roboto Condensed"/>
      </rPr>
      <t xml:space="preserve">( inverter na strehi - plato za strojne instalacije ): kompletna izvedba vertikalne hidroizolacije v sestavi: </t>
    </r>
  </si>
  <si>
    <r>
      <t xml:space="preserve">Trikotna letev XPS dim: 5 x 5 cm: </t>
    </r>
    <r>
      <rPr>
        <sz val="10"/>
        <rFont val="Roboto Condensed"/>
      </rPr>
      <t>po obodu AB stebrov na strehi - plato za strojne instalacije - , lepjena na podlago s specilanimi lepili po navodilih proizvajalca - tehnični list; trikotna letev za blažji prehod horizontalane hidroizolacije v vertikalno izolacijo na strehah; kompletno z vsemi pomožnimi deli, prenosi in transporti do mesta montaže.</t>
    </r>
  </si>
  <si>
    <t>a.4.25</t>
  </si>
  <si>
    <t>V ceni mora izvajalec zajeti vso potrebno podkonstrukcijo, vgrajevanje po navodilih proizvajalca. Dela uskladiti z izvajalcem predelnih MK sten. V ceni zajeti vsa pomožna dela, prenose in transporte vsega materiala do mesta vgrajevanja. Vse mere mora izvajalec kontrolirati na mestu samem.</t>
  </si>
  <si>
    <r>
      <t>K3   Predprostor stopnišča, hodnik pred stopniščem</t>
    </r>
    <r>
      <rPr>
        <sz val="10"/>
        <rFont val="Roboto Condensed"/>
      </rPr>
      <t xml:space="preserve">, prostor pod stopnicami  - ogrevani prostori ; U = 0,233 W/(m2.K)
</t>
    </r>
  </si>
  <si>
    <r>
      <t xml:space="preserve">K4   Dvigalni jašek </t>
    </r>
    <r>
      <rPr>
        <sz val="10"/>
        <rFont val="Roboto Condensed"/>
      </rPr>
      <t xml:space="preserve">– dno, jaški za prečrpavanje (poglobitev v a.b. temeljni plošči)
a./ tlak:  mikroarmiran beton C 20/25 d = 4.0 cm fino zaglajen, mikroarmatura: PES vlakna tipa STRUX 40/90, z minim.vsebnostjo 2.3 kg/m3
</t>
    </r>
  </si>
  <si>
    <r>
      <t>K6 Tehnika, skladišče knjižnice, arhiv občina</t>
    </r>
    <r>
      <rPr>
        <sz val="10"/>
        <rFont val="Roboto Condensed"/>
      </rPr>
      <t xml:space="preserve">,  CNS, instalacijski jaški v objektu .... ogrevano
</t>
    </r>
  </si>
  <si>
    <r>
      <t>P1  Vhodna avla(foyer)</t>
    </r>
    <r>
      <rPr>
        <sz val="10"/>
        <rFont val="Roboto Condensed"/>
      </rPr>
      <t xml:space="preserve">, gostinski pult, servis /vratarnica, garderoba,  vhod v prireditveno dvorano,  blagajna, prireditveni prostor, predprostor 
stopnišča (K-L/5-7)
</t>
    </r>
  </si>
  <si>
    <r>
      <t>P5   Zunanja površina nad kletjo</t>
    </r>
    <r>
      <rPr>
        <sz val="10"/>
        <rFont val="Roboto Condensed"/>
      </rPr>
      <t xml:space="preserve"> v območju vhoda v  knjižnico v stiku z vhodno površino P2; v obm. osi C-E/4-6 
</t>
    </r>
  </si>
  <si>
    <r>
      <t>P6   Vhodni dostop občina - knjižnica</t>
    </r>
    <r>
      <rPr>
        <sz val="10"/>
        <rFont val="Roboto Condensed"/>
      </rPr>
      <t xml:space="preserve"> med osema 6-4 – površina v naklonu, 
      →  L = 16 m’,naklon 1,8% 
</t>
    </r>
  </si>
  <si>
    <r>
      <t>P9</t>
    </r>
    <r>
      <rPr>
        <sz val="10"/>
        <rFont val="Roboto Condensed"/>
      </rPr>
      <t xml:space="preserve">  </t>
    </r>
    <r>
      <rPr>
        <b/>
        <sz val="10"/>
        <rFont val="Roboto Condensed"/>
      </rPr>
      <t xml:space="preserve">Sprejemna pisarna, hodnik(občina); Skladišče male dvorane (G-I/6-9), predprostor stopnic občina in knjižnica
</t>
    </r>
  </si>
  <si>
    <r>
      <t xml:space="preserve">SP4 Stopniščni vmesni podesti iz garaže, v občini in knjižnici  </t>
    </r>
    <r>
      <rPr>
        <sz val="10"/>
        <rFont val="Roboto Condensed"/>
      </rPr>
      <t xml:space="preserve">(velja za vse etaže)
</t>
    </r>
  </si>
  <si>
    <r>
      <t>Finalna obdelava vertikalnega dela AB vencev na ravnih strehah</t>
    </r>
    <r>
      <rPr>
        <sz val="10"/>
        <rFont val="Roboto Condensed"/>
      </rPr>
      <t xml:space="preserve"> - izvedba po detajlu VD 3 in VD7; kompletna izvedba v sestavi: 
a./ osnovni in armirni sloj  d =  0.4 cm  srednjeslojni nanos, npr.: Baumit StarContact  Light White armiran s stekl. mrežico Baumit StarTex po sistemski rešitvi proizvajalca ali enakovr.
b./ zaključni tankoslojni omet  d = 0.3 cm npr.: Baumit SilikonTop ali enakovredno,  na ustrezno pripravljen armirni sloj,  barvo, zrnavost in posebne efekte določi  arhitekt, kot npr. 0393 po barvni karti Baumit Life</t>
    </r>
  </si>
  <si>
    <r>
      <rPr>
        <b/>
        <sz val="10"/>
        <rFont val="Roboto Condensed"/>
      </rPr>
      <t>Finalna obdelava AB stebrov na strehi</t>
    </r>
    <r>
      <rPr>
        <sz val="10"/>
        <rFont val="Roboto Condensed"/>
      </rPr>
      <t xml:space="preserve"> ( plato za strojne instalacije ) : kompetna izvedba v sestavi:</t>
    </r>
  </si>
  <si>
    <r>
      <t xml:space="preserve">** </t>
    </r>
    <r>
      <rPr>
        <sz val="9"/>
        <rFont val="Roboto Condensed"/>
      </rPr>
      <t xml:space="preserve">Za pripravo fasadnih elementov se uporabi armirani beton z razredom tlačne trdnosti C35/45. AB mora biti pripravljen z belim cementom tipa CEM I (kot na primer CEM I 52,5R Cimsa) in kamenim agregatom primernih frakcij. Agregat mora biti čist, brez škodljivih primesi (kot na primer organski delci ali glineni delci). Zahtevane stopnje odpornosti za MAB C35/45 so: XC4/XS3/XF3. Stopnja odpornosti XS3 je zahtevana  ker mora biti dosežena stopnja odpornosti proti prodoru vode PV III in ker je v/c razmerje omejeno na največ 0,45 (v/c &lt; 0,45). </t>
    </r>
  </si>
  <si>
    <r>
      <t xml:space="preserve">a./ fasadna obloga: prefabricirane a.b. plošče </t>
    </r>
    <r>
      <rPr>
        <b/>
        <sz val="10"/>
        <rFont val="Roboto Condensed"/>
      </rPr>
      <t>**</t>
    </r>
    <r>
      <rPr>
        <sz val="10"/>
        <rFont val="Roboto Condensed"/>
      </rPr>
      <t xml:space="preserve"> (paneli)  d= 10.0 cm, formati plošč in tekstura: po projektu PZI plošče so sidrane s sistemsko podkonstrukcija  kot. Npr. HALFEN FPA 5 ali enakovredno. Rege med ploščami 20 mm, brez kitanja – kot  prezračevana fasada)- višine 280cm - glej shemo arhitekta; Fasadni elementi so na nosilno konstrukcijo pritrjen s šestimi sidri sistema Halfen FPA5, Halfen DS 13 in Halfen LD. </t>
    </r>
    <r>
      <rPr>
        <b/>
        <sz val="10"/>
        <rFont val="Roboto Condensed"/>
      </rPr>
      <t>Predhodno je potrebno v AB plošče nadstropij vgraditi sidrne kanale Halfen HTA</t>
    </r>
    <r>
      <rPr>
        <sz val="10"/>
        <rFont val="Roboto Condensed"/>
      </rPr>
      <t xml:space="preserve">. Vse v skladu z shemami fasad.
b./ zračni sloj d = 4.0 cm
c./ Fasadna folija kot npr:  Homeseal LDS 0,02 UV - ali enakovredno; d =    0,1cm
d./ toplotna izolacija:  kamena volna srednje gostote,  d = 18.0 cm, </t>
    </r>
    <r>
      <rPr>
        <sz val="10"/>
        <rFont val="Symbol"/>
        <family val="1"/>
        <charset val="2"/>
      </rPr>
      <t></t>
    </r>
    <r>
      <rPr>
        <sz val="10"/>
        <rFont val="Roboto Condensed"/>
      </rPr>
      <t xml:space="preserve">D = 0.035 W/(m.K), kot npr:  Knauf NaturBoard Venti Euroclass A1 ali enakovredno 
e./ parna zapora: AL/PE samolepilna folija, sd = min. 500 m' zalepljena na betonsko površino
</t>
    </r>
  </si>
  <si>
    <t xml:space="preserve">a./ fasadna obloga: prefabricirane a.b. plošče ** (paneli)  d= 10.0 cm, formati plošč in tekstura: po projektu PZI plošče so sidrane s sistemsko podkonstrukcija  kot. Npr. HALFEN FPA 5 ali enakovredno. Rege med ploščami 20 mm, brez kitanja – kot  prezračevana fasada)- višine 280cm - glej shemo arhitekta; Fasadni elementi so na nosilno konstrukcijo pritrjen s šestimi sidri sistema Halfen FPA5, Halfen DS 13 in Halfen LD. Predhodno je potrebno v AB plošče nadstropij vgraditi sidrne kanale Halfen HTA. Vse v skladu z shemami fasad. prezračevana fasada
b./ zračni sloj d = 22.0cm
</t>
  </si>
  <si>
    <r>
      <t>Opis betona:</t>
    </r>
    <r>
      <rPr>
        <sz val="9"/>
        <rFont val="Roboto Condensed"/>
      </rPr>
      <t xml:space="preserve"> Za pripravo fasadnih elementov se uporabi armirani beton z razredom tlačne trdnosti C35/45. AB mora biti pripravljen z belim cementom tipa CEM I (kot na primer CEM I 52,5R Cimsa) in kamenim agregatom primernih frakcij. Agregat mora biti čist, brez škodljivih primesi (kot na primer organski delci ali glineni delci). Zahtevane stopnje odpornosti za MAB C35/45 so: XC4/XS3/XF3. Stopnja odpornosti XS3 je zahtevana ker mora biti dosežena stopnja odpornosti proti prodoru vode PV III in ker je v/c razmerje omejeno na največ 0,45 (v/c &lt; 0,45). Za izdelavo MAB je potrebno uporabiti makro polipropilenska vlakna. Tip in količina vlaken mora biti takšna, da je pri predhodnih preskusih MAB po metodi cepitve z zagozdo (WST) dosežena fct ≥ 3,5 MPa in f0,2 ≥ 0,75 fct (f0,2 je povprečna ekvivalentna cepilna natezna trdnost pri širini razpoke 0,2 mm, ugotovljena s preskusom WST in fct – povprečna največja cepilna natezna trdnost, ugotovljena s preskusom WST). ZA PRITRJEVANJE FASADNIH ELEMENTOV NA PODLAGO SE UPOŠTEVA STATIČNI ELABORAT. Jeklo kvalitete S355 J2, protikorozijska zaščita s premazom za kategorijo korozivnosti C3. Izvajalec mora za potrebe dokazila o zanesljivosti izdelati statični izračun AB elementov in pritrdil ali celoten element certificirati.</t>
    </r>
  </si>
  <si>
    <r>
      <t>Opomba:</t>
    </r>
    <r>
      <rPr>
        <sz val="10"/>
        <rFont val="Roboto Condensed"/>
      </rPr>
      <t xml:space="preserve"> v predračunu so podane posamezne površine AB prefabrikatov - izdelava po shemni arhitekta. </t>
    </r>
  </si>
  <si>
    <t>Vsi vzorci morajo biti izdelani in potrjeni 30 dni pred vgradnjo.</t>
  </si>
  <si>
    <r>
      <t xml:space="preserve">Trikotna letev XPS dim: 10 x 10 cm: </t>
    </r>
    <r>
      <rPr>
        <sz val="10"/>
        <rFont val="Roboto Condensed"/>
      </rPr>
      <t>po obodu, lepjena na podlago s specilanimi lepili po navodilih proizvajalca - tehnični list; trikotna letev za blažji prehod horizontalane hidroizolacije v vertikalno izolacijo na strehah; kompletno z vsemi pomožnimi deli, prenosi in transporti do mesta montaže.</t>
    </r>
  </si>
  <si>
    <r>
      <rPr>
        <b/>
        <sz val="10"/>
        <rFont val="Roboto Condensed"/>
      </rPr>
      <t>Streha EKO otoka:</t>
    </r>
    <r>
      <rPr>
        <sz val="10"/>
        <rFont val="Roboto Condensed"/>
      </rPr>
      <t xml:space="preserve"> kompletna izvedba v sestavi: ( POZ P18a )</t>
    </r>
  </si>
  <si>
    <r>
      <t xml:space="preserve">Trikotna letev XPS dim: 5 x 5 cm: </t>
    </r>
    <r>
      <rPr>
        <sz val="10"/>
        <rFont val="Roboto Condensed"/>
      </rPr>
      <t>po obodu strehe EKO otoka, lepjena na podlago s specilanimi lepili po navodilih proizvajalca - tehnični list; trikotna letev za blažji prehod horizontalane hidroizolacije v vertikalno izolacijo na strehah; kompletno z vsemi pomožnimi deli, prenosi in transporti do mesta montaže.</t>
    </r>
  </si>
  <si>
    <t>32.</t>
  </si>
  <si>
    <t>Vsi vzorci morajo biti potrjeni 30 dni pred vgradnjo</t>
  </si>
  <si>
    <r>
      <t>POZ  PK.01 -</t>
    </r>
    <r>
      <rPr>
        <sz val="10"/>
        <rFont val="Roboto Condensed"/>
      </rPr>
      <t xml:space="preserve"> nepovozen pokrov jaška: </t>
    </r>
  </si>
  <si>
    <r>
      <t>POZ  PK.02</t>
    </r>
    <r>
      <rPr>
        <sz val="10"/>
        <rFont val="Roboto Condensed"/>
      </rPr>
      <t xml:space="preserve"> - nepovozen pokrov jaška: </t>
    </r>
  </si>
  <si>
    <r>
      <t xml:space="preserve">POZ RN.01 </t>
    </r>
    <r>
      <rPr>
        <sz val="10"/>
        <rFont val="Roboto Condensed"/>
      </rPr>
      <t>-  Povozna RF rešetka jaška v garaži</t>
    </r>
  </si>
  <si>
    <r>
      <t xml:space="preserve">POZ OGz1 </t>
    </r>
    <r>
      <rPr>
        <sz val="10"/>
        <rFont val="Roboto Condensed"/>
      </rPr>
      <t>- zunanja ograja: kompletna izdelava, dobava in montaža zunanje ograje izdelane po shemi arhitekta v sestavi:  dim: 2864 cm; h = 180 cm</t>
    </r>
  </si>
  <si>
    <r>
      <t>POZ RO.02</t>
    </r>
    <r>
      <rPr>
        <sz val="10"/>
        <rFont val="Roboto Condensed"/>
      </rPr>
      <t>: ročaj na terasi knjižnice - 1.Nadstropja: DIMENZIJE: tm ograje = 2560cm; kompletna izdelava v sestavi:</t>
    </r>
  </si>
  <si>
    <r>
      <t>POZ RO.1</t>
    </r>
    <r>
      <rPr>
        <sz val="10"/>
        <rFont val="Roboto Condensed"/>
      </rPr>
      <t xml:space="preserve"> kompletna izdelava v sestavi: držalo iz Fe cevi fi60, pritrjene preko vertikalnih nosilnih stojk v AB konstrukcijo, sidrane z nerjavečimi sidri v rastru 1.20m. Cev s spodnje strani ima utor 2cm, za vgradnjo u profila 2x2cm za montažo LED svetilke. Vsi kovinski deli so vroče cinkani in prašno barvani v barvi po barvni shemi BZ.2.; skupna dolžina 1700 cm</t>
    </r>
  </si>
  <si>
    <r>
      <t>POZ RO.3</t>
    </r>
    <r>
      <rPr>
        <sz val="10"/>
        <rFont val="Roboto Condensed"/>
      </rPr>
      <t xml:space="preserve"> kompletna izdelava v sestavi: držalo iz Fe cevi fi60, pritrjene preko vertikalnih nosilnih stojk v AB konstrukcijo, sidrane z nerjavečimi sidri v rastru 1.20m. Cev s spodnje strani ima utor 2cm, za vgradnjo u profila 2x2cm za montažo LED svetilke. Vsi kovinski deli so vroče cinkani in prašno barvani v barvi po barvni shemi BZ.2.; skupna dolžina 1950 cm. Ročaj na stopnišču - dostop na oder</t>
    </r>
  </si>
  <si>
    <r>
      <rPr>
        <b/>
        <sz val="10"/>
        <rFont val="Roboto Condensed"/>
      </rPr>
      <t xml:space="preserve">Panelna agraja na strehi </t>
    </r>
    <r>
      <rPr>
        <sz val="10"/>
        <rFont val="Roboto Condensed"/>
      </rPr>
      <t>( plato za strojne instalacije ) ; kompletna izdelava v sestavi: glej shemo arhitekta ARH_08.03.02; ARH_08.03.03;ARH_08.03.04; ARH_08.03.05</t>
    </r>
  </si>
  <si>
    <r>
      <t xml:space="preserve">Panelna ograje na strehi: Ograja na strehi - sestavljena iz posameznih segmentov . Paneli so izdelani iz okvirja - kvadratna cev 50/50 mm po obodu panela in 2x horizontalni povezniki 50/50mm. Na panele je s strani vijačena ekspandirana pločevina kot npr. Metalltech MTCLS 29/53% propustnosti ali enakovredno. Paneli vijačeni na konstrukcijo, in so medsebojno povezani - vijačeni. Paneli so cinkani in prašno barvani barvi po barvni shemi ZBN.2. Izvajalec izdela delavniški načrt. Pozicija razvidna na tlorisu strehe. Točne mere mora izvajalec kontrolirati na mestu samem pred izdelavo in montažo.
</t>
    </r>
    <r>
      <rPr>
        <b/>
        <sz val="10"/>
        <rFont val="Roboto Condensed"/>
      </rPr>
      <t>Opomba</t>
    </r>
    <r>
      <rPr>
        <sz val="10"/>
        <rFont val="Roboto Condensed"/>
      </rPr>
      <t>: v opisu so podane dimenzije elementa po shemi. Tlorisno dispozicijo in mere mora izvajalec kontrolirati na mestu!</t>
    </r>
  </si>
  <si>
    <r>
      <t xml:space="preserve">Pohodne rešetke: </t>
    </r>
    <r>
      <rPr>
        <sz val="10"/>
        <rFont val="Roboto Condensed"/>
      </rPr>
      <t>glej sheme: ARH_08.03.06 - ARH_ 08.03.15</t>
    </r>
  </si>
  <si>
    <r>
      <rPr>
        <b/>
        <sz val="10"/>
        <rFont val="Roboto Condensed"/>
      </rPr>
      <t>Opomba:</t>
    </r>
    <r>
      <rPr>
        <sz val="10"/>
        <rFont val="Roboto Condensed"/>
      </rPr>
      <t xml:space="preserve"> v opisu so podane dimenzije elementa po shemi. Tlorisno dispozicijo in mere mora izvajalec kontrolirati na mestu!</t>
    </r>
  </si>
  <si>
    <r>
      <rPr>
        <b/>
        <sz val="10"/>
        <rFont val="Roboto Condensed"/>
      </rPr>
      <t>Vrata v EKO otoku:</t>
    </r>
    <r>
      <rPr>
        <sz val="10"/>
        <rFont val="Roboto Condensed"/>
      </rPr>
      <t xml:space="preserve"> dim: 382 x 224 cm: dvokrilna vrata dim 2x100/224cm + fiksni del 170/224cm iz Fe okvirja dim. 60/60mm, polnilo ekspandirana pločevina tip kot. npr. Metalltech MTCLS 29/53% propustnosti ali enakovredno. Podkonstrukcija vijačena z
utoplenimi vijaki v AB konstrukcijo, spodnji profil dvignjen za cca 5cm od tal. Primarno krilo ima cilindrično ključavnico in sistemski ključ, odpirnje s pomočjo ključa (valjček), sekundarno krilo opremljeno s talnim in zgornjim zatičem. Vsi kovinski deli so vroče cinkani in prašno barvani v barvi po barvni shemi BZ.2. Glej detajl  shemo na listu : ARH:09.02; vse mere mora izvajalec kontrolirati na mestu samem pred izdelavo.</t>
    </r>
  </si>
  <si>
    <t>b.2.23</t>
  </si>
  <si>
    <t>Vsi vzorci morajo  biti potrjeni 30 dni pred vgradnjo</t>
  </si>
  <si>
    <r>
      <t xml:space="preserve">F6   Lesena stena v knjižnici - tribune: </t>
    </r>
    <r>
      <rPr>
        <sz val="10"/>
        <rFont val="Roboto Condensed"/>
      </rPr>
      <t xml:space="preserve">kompletna izvedba v sestavi: </t>
    </r>
  </si>
  <si>
    <r>
      <t>O1  Stenska obloga bočnih sten in sprednje stene kulturne dvorane</t>
    </r>
    <r>
      <rPr>
        <sz val="10"/>
        <rFont val="Roboto Condensed"/>
      </rPr>
      <t xml:space="preserve">: kompletna izvedba v sestavi: </t>
    </r>
  </si>
  <si>
    <r>
      <t xml:space="preserve">O2  Stenska obloga zadnje stene glavne kulturne dvorane: </t>
    </r>
    <r>
      <rPr>
        <sz val="10"/>
        <rFont val="Roboto Condensed"/>
      </rPr>
      <t>kompletna izvedba v sestavi:</t>
    </r>
  </si>
  <si>
    <r>
      <t xml:space="preserve">O3 Stenska obloga stene glavne sejne sobe - občina : </t>
    </r>
    <r>
      <rPr>
        <sz val="10"/>
        <rFont val="Roboto Condensed"/>
      </rPr>
      <t xml:space="preserve">kompletna obloga v sestavi: </t>
    </r>
  </si>
  <si>
    <r>
      <t xml:space="preserve">Lesena obloga v avli - </t>
    </r>
    <r>
      <rPr>
        <sz val="10"/>
        <rFont val="Roboto Condensed"/>
      </rPr>
      <t>nad prefabriciranimi betonskimi fasadnimi paneli (F2)  in stropom:</t>
    </r>
  </si>
  <si>
    <r>
      <t xml:space="preserve">O.S(0-2), O.J.0; Stenska obloga stene hodnika – občina (Pritličja, 1.,2. Nadstropja): </t>
    </r>
    <r>
      <rPr>
        <sz val="10"/>
        <rFont val="Roboto Condensed"/>
      </rPr>
      <t>kompletna izvedba v sestavi:</t>
    </r>
  </si>
  <si>
    <r>
      <t>O.SN(1-4) Stenska obloga stene sanitarnega sklopa – avla - Pritličje:</t>
    </r>
    <r>
      <rPr>
        <sz val="10"/>
        <rFont val="Roboto Condensed"/>
      </rPr>
      <t xml:space="preserve"> kompletna izvedba v sestavi: </t>
    </r>
  </si>
  <si>
    <r>
      <rPr>
        <b/>
        <sz val="10"/>
        <rFont val="Roboto Condensed"/>
      </rPr>
      <t>Lesena obloga spodnji del od H=2cm do H=276cm</t>
    </r>
    <r>
      <rPr>
        <sz val="10"/>
        <rFont val="Roboto Condensed"/>
      </rPr>
      <t xml:space="preserve"> iz MDF, deb. 2cm, višina 274cm; obojestransko barvana po barvni shemi BN.1, nevidno pritrjena na podkontrukcijo iz moralov 3/3cm. Obloga je sestavljena iz segmentov medsebojno povezanih po sistemu utor in pero. Utori širine 1cm so barvani po barvni shemi BN.4. Finalna obdelava obloge – barvano po barvni shemi BN.1. Zunanji del obloge je poravnan z zunanjo linijo obloge vrat. Obloga je dvignjena od tal za 2cm.
</t>
    </r>
  </si>
  <si>
    <r>
      <rPr>
        <b/>
        <sz val="10"/>
        <rFont val="Roboto Condensed"/>
      </rPr>
      <t>Lesena obloga zgornji del od H=278cm do H=389cm</t>
    </r>
    <r>
      <rPr>
        <sz val="10"/>
        <rFont val="Roboto Condensed"/>
      </rPr>
      <t xml:space="preserve">
- masivne lesene letvice iz hrasta, dim 2/3cm, na medseboji razdalji 1,5 cm, na leseni podkonstrukciji – globine 2cm (podkonstrukcija v razdalji max. 50cm). Letvice so nevidno vijačene v podkonstrukcijo, ki je pritrjena na nenosilni zid Z5. Lesene panele višine 111cm, barvane z brezbarvnim lakom na vodni osnovi.</t>
    </r>
  </si>
  <si>
    <t>b.3.18/1</t>
  </si>
  <si>
    <t>b.3.29/1</t>
  </si>
  <si>
    <r>
      <t xml:space="preserve">P8   Velika sejna soba (občina); </t>
    </r>
    <r>
      <rPr>
        <sz val="10"/>
        <rFont val="Roboto Condensed"/>
      </rPr>
      <t>kompletna izvedba tlaka v sestavi:</t>
    </r>
  </si>
  <si>
    <r>
      <t xml:space="preserve">P10   Večnamenska dvorana - parter ;  </t>
    </r>
    <r>
      <rPr>
        <sz val="10"/>
        <rFont val="Roboto Condensed"/>
      </rPr>
      <t>kompletna izvedba tlaka v sestavi:</t>
    </r>
  </si>
  <si>
    <r>
      <t xml:space="preserve">P11   Večnamenska dvorana – tribune in stopnice; </t>
    </r>
    <r>
      <rPr>
        <sz val="10"/>
        <rFont val="Roboto Condensed"/>
      </rPr>
      <t>kompletna izdelava tlaka v sestavi:</t>
    </r>
  </si>
  <si>
    <r>
      <t xml:space="preserve">N6   Tehnična kabina glavne dvorane; </t>
    </r>
    <r>
      <rPr>
        <sz val="10"/>
        <rFont val="Roboto Condensed"/>
      </rPr>
      <t xml:space="preserve">kompletna izdelava tlaka v sestavi:
a./tlak: gotovi parket (lepljen), d =  1.5 cm, vrsta in tektura: po izbiri arhitekta
vključno z zaključnimi masivnimi hrastovimi letvicami , polaganje na lepilo po tahničnih navodilih proizvajalca
b./ izavnalna masa d =  0.2 cm
</t>
    </r>
  </si>
  <si>
    <r>
      <t>N8   Tribune knjižnice -stopnice ;</t>
    </r>
    <r>
      <rPr>
        <sz val="10"/>
        <rFont val="Roboto Condensed"/>
      </rPr>
      <t xml:space="preserve">  kompletna izdelava tlaka v sestavi:</t>
    </r>
  </si>
  <si>
    <r>
      <t>N8a   Tribune knjižnice - sedišče</t>
    </r>
    <r>
      <rPr>
        <sz val="10"/>
        <rFont val="Roboto Condensed"/>
      </rPr>
      <t>;  kompletna izdelava tlaka v sestavi:</t>
    </r>
  </si>
  <si>
    <r>
      <t>POZ F6:</t>
    </r>
    <r>
      <rPr>
        <sz val="10"/>
        <rFont val="Roboto Condensed"/>
      </rPr>
      <t xml:space="preserve"> Stena z leseno oblogo v knjižnici - tribune: kompletna izvedba v sestavi:</t>
    </r>
  </si>
  <si>
    <r>
      <t xml:space="preserve">Slikanje AB sten : </t>
    </r>
    <r>
      <rPr>
        <sz val="10"/>
        <rFont val="Roboto Condensed"/>
      </rPr>
      <t>Pred izvedbo slikarskih del na AB površinah je vse površine premazati z ustreznim premazom za razmaščevanje površin - (opažno olje od opažev); slikanje s predhodnim 2x-nim glajenjem vseh površin s poldisperzijskim kitom, brušenjem površin, ter 2x-nim finalnim pleskanjem z</t>
    </r>
    <r>
      <rPr>
        <b/>
        <sz val="10"/>
        <rFont val="Roboto Condensed"/>
      </rPr>
      <t xml:space="preserve"> LATEX</t>
    </r>
    <r>
      <rPr>
        <sz val="10"/>
        <rFont val="Roboto Condensed"/>
      </rPr>
      <t xml:space="preserve">  barvo v tonu po izboru arhitekta, kompletno z vsemi pomožnimi deli, transporti in prenosi materiala do mesta obdelave. Pred finalnim slikanjem morajo biti vse površine ravne in gladke. </t>
    </r>
  </si>
  <si>
    <r>
      <t>Slikanje AB stropnih površin ;</t>
    </r>
    <r>
      <rPr>
        <sz val="10"/>
        <rFont val="Roboto Condensed"/>
      </rPr>
      <t xml:space="preserve"> Pred izvedbo slikarskih del na AB površinah je vse površine premazati z ustreznim premazom za razmaščevanje površin - (opažno olje od opažev); slikanje s predhodnim 2x-nim glajenjem vseh površin s poldisperzijskim kitom, brušenjem površin, ter 2x-nim finalnim pleskanjem s poldisperzijsko barvo v tonu po izboru arhitekta, kompletno z vsemi pomožnimi deli, transporti in prenosi materiala do mesta obdelave. Pred finalnim slikanjem morajo biti vse površine ravne in gladke. </t>
    </r>
  </si>
  <si>
    <r>
      <t xml:space="preserve">Slikanje gipskartonskih površin - stene in obloge ; </t>
    </r>
    <r>
      <rPr>
        <sz val="10"/>
        <rFont val="Roboto Condensed"/>
      </rPr>
      <t>slikanje s predhodnim 2x-nim glajenjem vseh površin s poldisperzijskim kitom, brušenjem površin, osnovnim predpremazom z razredčeno akril emulzijo ter 2x-nim finalnim pleskanjem</t>
    </r>
    <r>
      <rPr>
        <b/>
        <sz val="10"/>
        <rFont val="Roboto Condensed"/>
      </rPr>
      <t xml:space="preserve"> LATEX  </t>
    </r>
    <r>
      <rPr>
        <sz val="10"/>
        <rFont val="Roboto Condensed"/>
      </rPr>
      <t>barvo v tonu po izboru arhitekta, kompletno z vsemi pomožnimi deli, transporti in prenosi materiala do mesta obdelave. Pred finalnim slikanjem morajo biti vse površine ravne in gladke.  Tehnični list proizvajalca</t>
    </r>
  </si>
  <si>
    <r>
      <t xml:space="preserve">Slikanje gipskartonskih površin - MK spuščeni stropovi ; </t>
    </r>
    <r>
      <rPr>
        <sz val="10"/>
        <rFont val="Roboto Condensed"/>
      </rPr>
      <t>slikanje s predhodnim 2x-nim glajenjem vseh površin s poldisperzijskim kitom, brušenjem površin, osnovnim predpremazom z razredčeno akril emulzijo ter 2x-nim finalnim pleskanjem</t>
    </r>
    <r>
      <rPr>
        <b/>
        <sz val="10"/>
        <rFont val="Roboto Condensed"/>
      </rPr>
      <t xml:space="preserve"> ;  </t>
    </r>
    <r>
      <rPr>
        <sz val="10"/>
        <rFont val="Roboto Condensed"/>
      </rPr>
      <t>barva v tonu po izboru arhitekta, kompletno z vsemi pomožnimi deli, transporti in prenosi materiala do mesta obdelave. Pred finalnim slikanjem morajo biti vse površine ravne in gladke.  Tehnični list proizvajalca</t>
    </r>
  </si>
  <si>
    <t>Barvanje strojnih instalacij:</t>
  </si>
  <si>
    <t>Kompletna izvedba varvanja storjnih instalacij ; barvanje s trajno delno elastično barvo, ki se prime na vse materiale (pocinkano pločevino, Armaflex izolacijo, kovinska cevna obešala, plastiko iz katere so narejeni kasetni konvektorji). Barva v tonu po izboru arhitekta.</t>
  </si>
  <si>
    <t xml:space="preserve">v pritličju:   stranski oder </t>
  </si>
  <si>
    <t xml:space="preserve">v 1. nadstropju:   sanitarije, hodnik in tehnični prostor za luč in ton   </t>
  </si>
  <si>
    <t>v 2. nadstropju:   vse garderobe, sanitarije in hodniki</t>
  </si>
  <si>
    <t>prezračevalni kanali, ki so "oblečeni" v Armaflex parozaporno toplotno izolacijo:  površina A=84m2</t>
  </si>
  <si>
    <t>prezračevalni kanali brez izolacije - pocinkana pločevina: površina A=158 m2</t>
  </si>
  <si>
    <t>Cevi pod stropom za ogrevanje/hlajenje toplotno izolirane z Armaflex izolacijo, zunanji premer izolacije fi 8 cm:  dolžina L= 188 m cevi</t>
  </si>
  <si>
    <t>plastične (polipropilenske) kanalizacijske cevi za odvod kondenza, neizolirane, premera fi 3 cm: dolžina L= 44 m</t>
  </si>
  <si>
    <t>Plastični kasetni konvektor površine za barvanje (vseh stranic in spodnje maske) 1,34 m2, takšnih je v 2. nadstropju 5 kosov,  skupna površina A = 5 x 1,34 = 6,7 m2 (plastika)</t>
  </si>
  <si>
    <t>Večji plastični kasetni konvektor v prostoru stranski oder (1 kos) skupne površine vseh stranic za barvanje: A = 2,05 m2 (plastika)</t>
  </si>
  <si>
    <t>Skupaj slikoplesakrska dela:</t>
  </si>
  <si>
    <r>
      <t xml:space="preserve">POZ V6.6a-P ; </t>
    </r>
    <r>
      <rPr>
        <sz val="10"/>
        <rFont val="Roboto Condensed"/>
      </rPr>
      <t>GRADBENA ODPRTINA: 110 x 232 cm SVETLA ODPRTINA: 94 x 224 cm SVETEL PREHOD: 97 x 224 cm;  požarna vrata nad dvorano v 2. nadstropju</t>
    </r>
  </si>
  <si>
    <r>
      <t xml:space="preserve">P2   Vetrolov – avla (foyer)
</t>
    </r>
    <r>
      <rPr>
        <sz val="10"/>
        <rFont val="Roboto Condensed"/>
      </rPr>
      <t xml:space="preserve">a./  tlak: predpražnik tip AL/guma d =  1.7 cm s kombinacijo ščetkastih letev in vložkov za  odstr.grobe umazanije, npr.: EMCO Diplomat Premium 517 P Outdoor B   ali enakovredno v    projektirani velikosti, položen na betonski estrih v ALU profil 20/30/3 zaščitni premaz: pralni in protiprašni  dvokomponentni epoksidni premaz, kot npr.:  Mapecoat I 620 W ali enakovredno izravnalna masa: d =  0.3 cm ;
b./ izravnalna masa vgrajena med ALU profili deb. 3 mm 
</t>
    </r>
  </si>
  <si>
    <r>
      <t>gasilniki na CO</t>
    </r>
    <r>
      <rPr>
        <vertAlign val="subscript"/>
        <sz val="10"/>
        <rFont val="Roboto Condensed"/>
      </rPr>
      <t>2</t>
    </r>
  </si>
  <si>
    <r>
      <t xml:space="preserve">Dobava teleskopske lestve: </t>
    </r>
    <r>
      <rPr>
        <sz val="10"/>
        <rFont val="Roboto Condensed"/>
      </rPr>
      <t>za dostop na streho</t>
    </r>
  </si>
  <si>
    <r>
      <t>Kompletna izdelava in montaža napisa:</t>
    </r>
    <r>
      <rPr>
        <b/>
        <sz val="10"/>
        <rFont val="Roboto Condensed"/>
      </rPr>
      <t xml:space="preserve"> KULTURNO UPRAVNI CENTER</t>
    </r>
    <r>
      <rPr>
        <sz val="10"/>
        <rFont val="Roboto Condensed"/>
      </rPr>
      <t xml:space="preserve"> in napis  </t>
    </r>
    <r>
      <rPr>
        <b/>
        <sz val="10"/>
        <rFont val="Roboto Condensed"/>
      </rPr>
      <t>KNJIŽNICA</t>
    </r>
    <r>
      <rPr>
        <sz val="10"/>
        <rFont val="Roboto Condensed"/>
      </rPr>
      <t>, izdelane iz RF kovinske črke, globine 4 cm dimenzija napisa 600 x 80 cm barvano po barvni shemi BZ2 , debeline črk 6 mm sidrano s sidri v AB konstrukcijo, od AB stene so odmaknjeni cca 1cm, po shemi CGP.</t>
    </r>
  </si>
  <si>
    <r>
      <t xml:space="preserve">Z5 Notranje predelne stene 15cm; </t>
    </r>
    <r>
      <rPr>
        <sz val="10"/>
        <rFont val="Roboto Condensed"/>
      </rPr>
      <t xml:space="preserve">( h = do 4,16 m ) </t>
    </r>
    <r>
      <rPr>
        <b/>
        <sz val="10"/>
        <rFont val="Roboto Condensed"/>
      </rPr>
      <t xml:space="preserve"> </t>
    </r>
    <r>
      <rPr>
        <sz val="10"/>
        <rFont val="Roboto Condensed"/>
      </rPr>
      <t xml:space="preserve">; kompletna izdelava v sestavi: </t>
    </r>
  </si>
  <si>
    <r>
      <t xml:space="preserve">Z6 Lahke predelne stene varianta 20cm; </t>
    </r>
    <r>
      <rPr>
        <sz val="10"/>
        <rFont val="Roboto Condensed"/>
      </rPr>
      <t xml:space="preserve"> ( h = do 4,16 m ) 
a./ stenska obloga (zunanja plošča): mavčno-kartonske plošče d = 1,25cm kot npr. Knauf Diamant (GKFI) 12.5 ali enakovredno, bandažiranje, izravnava z mavčno izravnalno maso,
b./ stenska obloga (prvi sloj): mavčno-kartonske plošče 1x 12.5 mm kot npr. Knauf Diamant (GKFI) 12.5 ali enakovredno  
c./  podkonstrukcija: d = 15.0cm npr. Knauf CW 100 + Knauf CW 50
ali enakovredno med profili plošče kamene volne s specif. upornostjo zračnemu toku: min. 5kN.s/m4, npr.: Knauf Insulation DP-5, 10 cm
d./  stenska obloga (prvi sloj): mavčno-kartonske plošče 1x 12.5 mm. kot npr. Knauf Diamant (GKFI) 12.5 ali enakovredno 
e./ stenska obloga (zunanja plošča): mavčno-kartonske plošče d = 1.3cm kot npr. Knauf Diamant (GKFI) 12.5 ali enakovredno, bandažiranje, izravnava z mavčno izravnalno maso,
</t>
    </r>
  </si>
  <si>
    <r>
      <t xml:space="preserve">Z7 Lahke predelne stene varianta 25cm; </t>
    </r>
    <r>
      <rPr>
        <sz val="10"/>
        <rFont val="Roboto Condensed"/>
      </rPr>
      <t xml:space="preserve"> ( h = do 4,16 m ) 
a./</t>
    </r>
    <r>
      <rPr>
        <b/>
        <sz val="10"/>
        <rFont val="Roboto Condensed"/>
      </rPr>
      <t xml:space="preserve"> </t>
    </r>
    <r>
      <rPr>
        <sz val="10"/>
        <rFont val="Roboto Condensed"/>
      </rPr>
      <t xml:space="preserve"> stenska obloga (zunanja plošča): mavčno-kartonske plošče d = 1.3cm kot npr. Knauf Diamant (GKFI) 12.5 ali enakovredno, bandažiranje, izravnava z mavčno izravnalno maso,
b./stenska obloga (prvi sloj):  mavčno-kartonske plošče 1x 12.5 mm  kot npr. Knauf Diamant (GKFI) 12.5 ali enakovredno  
c./ podkonstrukcija: d = 20.0cm npr. Knauf CW 100 + Knauf CW 100  ali enakovredno med profili plošče kamene volne s specif. upornostjo zračnemu toku: min. 5kN.s/m4, npr.: Knauf Insulation DP-5, 10 cm vmes votli prostor za horizontalni razvod  instalacij Povezava podkonstrukcij z odrezki  mavčnih plošc. Odrezki morajo biti višine  najmanj 300mm in se vijačijo po celotni višini stene na 600mm osno d = 7.3cm
d./ stenska obloga (prvi sloj): mavčno-kartonske plošče 1x 12.5 mm kot npr. Knauf Diamant (GKFI) 12.5 ali enakovredno 
e./ stenska obloga (zunanja plošča): mavčno-kartonske plošče d = 1.3cm kot npr. Knauf Diamant (GKFI) 12.5 ali enakovredno, bandažiranje, izravnava z mavčno izravnalno maso,
</t>
    </r>
  </si>
  <si>
    <r>
      <t xml:space="preserve">Z8 Lahke ločilne stene d= 45,0 cm;  </t>
    </r>
    <r>
      <rPr>
        <sz val="10"/>
        <rFont val="Roboto Condensed"/>
      </rPr>
      <t xml:space="preserve">( h = do 4,16 m ) – za montažo dveh podometnih kotličkov – za montažo  podometnega kotlička s horizontalnim odtokom ZVOČNO IZOLATIVNE
a./ stenska obloga (zunanja plošča): mavčno-kartonske plošče d = 1.3cm
kot npr. Knauf Diamant (GKFI) 12.5 ali enakovredno, bandažiranje, izravnava z mavčno izravnalno maso,
b./ stenska obloga (prvi sloj): mavčno-kartonske plošče 1x 12.5 mm kot npr. Knauf Diamant (GKFI) 12.5 ali enakovredno  
c./ podkonstrukcija: d = 12.5cm npr. Knauf CW 75 + Knauf CW 50  ali enakovredno med profili plošče kamene volne s specif. upornostjo zračnemu toku: min. 5kN.s/m4, npr.: Knauf Insulation DP-5, 10 cm vmes votli prostor za horizontalni razvod  instalacij Povezava podkonstrukcij z odrezki  mavčnih plošc. Odrezki morajo biti višine  najmanj 300mm in se vijačijo po celotni višini stene na 600mm osno d = 27.3cm
d./ stenska obloga (prvi sloj):  mavčno-kartonske plošče 1x 12.5 mm d = 1.3cm kot npr. Knauf Diamant (GKFI) 12.5 ali enakovredno 
e./ stenska obloga (zunanja plošča): mavčno-kartonske plošče d = 1.3cm
kot npr. Knauf Diamant (GKFI) 12.5 ali enakovredno, bandažiranje, izravnava z mavčno izravnalno maso,
</t>
    </r>
  </si>
  <si>
    <r>
      <t xml:space="preserve">Z9 Mavčno-kartonska inštalacijska predstena; </t>
    </r>
    <r>
      <rPr>
        <sz val="10"/>
        <rFont val="Roboto Condensed"/>
      </rPr>
      <t xml:space="preserve">( h = do 4,16 m )
10,0cm – 15,0cm - 20,0cm – POŽARNO ODPORNE
a./ sistemska podkonstrukcija  d = 7.5cm  iz tankostenskih pocinkanih profilov, 
npr.: Knauf CW 50 ali enakovredni med profili mineralna volna (SIST EN 13162), 
s spec. Upornostjo zračnemu toku v vrednosti:  ≥ 5 kPa.s/m2, kot npr.: Knauf insulation  AKUSTIK ROLL ali enakovredni,
b./ stenska obloga (zunanja plošča): mavčno-kartonske plošče d = 1.3cm
kot npr. Knauf Diamant (GKFI) 12.5 ali enakovredno, bandažiranje, izravnava z mavčno izravnalno maso,
c./ stenska obloga (prvi sloj): mavčno-kartonske plošče 1x 12.5 mm d =  1.3cm
kot npr. Knauf Diamant (GKFI) 12.5 ali enakovredno 
</t>
    </r>
  </si>
  <si>
    <r>
      <t xml:space="preserve">Z10 Notranje predelne stene 10cm ; </t>
    </r>
    <r>
      <rPr>
        <sz val="10"/>
        <rFont val="Roboto Condensed"/>
      </rPr>
      <t xml:space="preserve"> ( h = do 4,16 m )
a./stenska obloga (zunanja plošča): mavčno-kartonske plošče d = 1.3cm
kot npr. Knauf Diamant (GKFI) 12.5 ali enakovredno, bandažiranje, izravnava z mavčno izravnalno maso,
b./  stenska obloga (prvi sloj):  mavčno-kartonske plošče 1x 12.5 mm kot npr. Knauf Diamant (GKFI) 12.5 ali enakovredno
c./ podkonstrukcija: sistemski tankostenski pocinkani profili.....5.0cm
npr.: KNAUF CW 50 ali enakovredno, vgrajeni v  vertikalnem rastru 62.5 cm, med profili:  mineralna steklena volna SIST EN 13162,  debeline 10 cm, s specifično upornostjo  zračnemu toku: Ξ ≥ 5kN.s/m4,  npr.: Knauf Insulation AKUSTIK ROLL ali enakovredno
d./ stenska obloga (prvi sloj): mavčno-kartonske plošče 1x 12.5 mm kot npr. Knauf Diamant (GKFI) 12.5 ali enakovredno 
e./ stenska obloga (zunanja plošča): mavčno-kartonske plošče d = 1.3cm
kot npr. Knauf Diamant (GKFI) 12.5 ali enakovredno,
bandažiranje, izravnava z mavčno izravnalno maso,
</t>
    </r>
  </si>
  <si>
    <r>
      <t xml:space="preserve">Z11 Notranje predelne stene 12,5cm ; ( </t>
    </r>
    <r>
      <rPr>
        <sz val="10"/>
        <rFont val="Roboto Condensed"/>
      </rPr>
      <t>h = do 4,16 m</t>
    </r>
    <r>
      <rPr>
        <b/>
        <sz val="10"/>
        <rFont val="Roboto Condensed"/>
      </rPr>
      <t xml:space="preserve"> )
</t>
    </r>
    <r>
      <rPr>
        <sz val="10"/>
        <rFont val="Roboto Condensed"/>
      </rPr>
      <t xml:space="preserve">a./stenska obloga (zunanja plošča): mavčno-kartonske plošče d = 1.3cm
kot npr. Knauf Diamant (GKFI) 12.5 ali enakovredno, bandažiranje, izravnava z mavčno izravnalno maso,
b./stenska obloga (prvi sloj): mavčno-kartonske plošče 1x 12.5 mm kot npr. Knauf Diamant (GKFI) 12.5 ali enakovredno
c./ podkonstrukcija: sistemski tankostenski pocinkani profili.....7.5cm
npr.: KNAUF CW 75 ali enakovredno, vgrajeni v  vertikalnem rastru 62.5 cm, med profili:  mineralna steklena volna SIST EN 13162,  debeline 10 cm, s specifično upornostjo  zračnemu toku: Ξ ≥ 5kN.s/m4,  npr.: Knauf Insulation AKUSTIK ROLL ali enakovredno
d./ stenska obloga (prvi sloj): mavčno-kartonske plošče 1x 12.5 mm kot npr. Knauf Diamant (GKFI) 12.5 ali enakovredno 
e./ stenska obloga (zunanja plošča): mavčno-kartonske plošče d = 1.3cm
kot npr. Knauf Diamant (GKFI) 12.5 ali enakovredno, bandažiranje, izravnava z mavčno izravnalno maso,
</t>
    </r>
  </si>
  <si>
    <r>
      <rPr>
        <b/>
        <sz val="10"/>
        <rFont val="Roboto Condensed"/>
      </rPr>
      <t xml:space="preserve">MK stene - sanitarni blok </t>
    </r>
    <r>
      <rPr>
        <sz val="10"/>
        <rFont val="Roboto Condensed"/>
      </rPr>
      <t>- izrezi fi 15,00 cm - točno lokacijo glej načrt strojnih instalacij -dela uskladiti z izvajalcem strojnih instalacij.</t>
    </r>
  </si>
  <si>
    <t xml:space="preserve">f 20 - 30 </t>
  </si>
  <si>
    <t xml:space="preserve">menjalniki odprtin v MK stenah - točno lokacijo glej v strojnih instalacijah </t>
  </si>
  <si>
    <t>k.1</t>
  </si>
  <si>
    <t xml:space="preserve">55xh35cm (10cm pod AB ploščo  v 1. nadstropju kulturnega doma - kanal)   </t>
  </si>
  <si>
    <t>k.2</t>
  </si>
  <si>
    <t xml:space="preserve">60xh40cm (10cm pod AB ploščo  v 1. nadstropju kulturnega doma - kanal)   </t>
  </si>
  <si>
    <t>k.3</t>
  </si>
  <si>
    <t xml:space="preserve">30xh30cm (10cm pod AB ploščo  v 1. nadstropju kulturnega doma - s kovinskim okvirjem za pritrditev požarne lopute)    </t>
  </si>
  <si>
    <t>k.4</t>
  </si>
  <si>
    <t xml:space="preserve">25xh25cm (10cm pod AB ploščo  v 1. nadstropju kulturnega doma - s kovinskim okvirjem za pritrditev požarne lopute)    </t>
  </si>
  <si>
    <t>k.5</t>
  </si>
  <si>
    <t xml:space="preserve">20xh20cm (10cm pod AB ploščo  v 1. nadstropju kulturnega doma - s kovinskim okvirjem za pritrditev požarne lopute)    </t>
  </si>
  <si>
    <t>revizijske odprtine v sanitarijah - dela uskalditi z izvajalcem strojnih instalacij: revizijske odprtine za sanitarna ogledala, skupja z ojačitvami robov</t>
  </si>
  <si>
    <t>Vsi vzorci morajo biti pogtrjeni 30 dni pred vgradnjo</t>
  </si>
  <si>
    <r>
      <t xml:space="preserve">P15 Stranski oder K-L / dostop v stranski  oder s stopnišča in vstop na stopnice  za 1. nadstr. </t>
    </r>
    <r>
      <rPr>
        <sz val="10"/>
        <rFont val="Roboto Condensed"/>
      </rPr>
      <t xml:space="preserve">kompletna izdelava finalnega tlaka v sestavi :
a./  tlak:  dobava in vgrajevanje granitokeramika,(vgrajena klasično) d =  0.9 cm  kot npr. Keope, Brystone grey, dim.30/60cm  ali enakovredno kot navedeno v splošnih opombah popisa GOI del;  fuge širine do 3 mm, fugiranje z vodoodporno fugirno maso, v tonu po izboru arhitekta.Polaganje po shemi arhitekta; 
b./ cementi estrih (zemelj.vlažen beton) d =  4.6 cm
c./ ekspandirani polistiren (EPS),d =  4.0 cm, [λD = max.0.034 W/(m.K),σ10%def.= 150 kPa],
d./  akustična izolacija(udarni zvok): PE ekspandirana folija d =  0.5 cm DL'nw = 19 dB, npr.: GEFICELL T-DZ 6-1mm ali enakovredno;  kompletno z vsemi pomožnimi deli, prenosi in transporti do mesta vgrajevanja
</t>
    </r>
  </si>
  <si>
    <r>
      <t xml:space="preserve">N2  Sanitarije, čajne kuhinje, pomožni prostori  : </t>
    </r>
    <r>
      <rPr>
        <sz val="10"/>
        <rFont val="Roboto Condensed"/>
      </rPr>
      <t xml:space="preserve"> kompletna izdelava finalnega tlaka v sestavi :
a./ tlak: dobava in vgrajevanje velikoformatne keramične ploščice  (vgraj.tankolepilno) d =  1.0 cm.Polaganje po shemi arhitekta;  kot npr. Keope, Elements design, White, dim.120/278cm  ali enakovredno;  fuge širine do 3 mm, fugiranje z vodoodporno fugirno maso, v tonu po izboru arhitekta, 
b./ cement-akrilatno lepilo d =  0.5 cm
c./ hidroizolacija: dvokomponentni hidroizolacijski premaz na bazi hidravličnih veziv in polimerov npr.: Mapelastic ali enakovredno; a folija d =  0.5 cm DL'nw = 19 dB, npr.: GEFICELL T-DZ 6-1mm ali enakovredno;  kompletno z vsemi pomožnimi deli, prenosi in transporti do mesta vgrajevanja
</t>
    </r>
  </si>
  <si>
    <r>
      <t xml:space="preserve">N3  Hodnik ob oseh L in K, garderobe v 2.nad; </t>
    </r>
    <r>
      <rPr>
        <sz val="10"/>
        <rFont val="Roboto Condensed"/>
      </rPr>
      <t xml:space="preserve"> kompletna izdelava finalnega tlaka v sestavi :
a./ tlak: dobava in vgrajevanje velikoformatne keramične ploščice (vgraj.tankolepilno), +cokel 10cm, d =  1.0 cm kot npr. Keope, Elements design, White, dim.120/278cm ; Polaganje po shemi arhitekta; fuge širine do 3 mm, fugiranje z vodoodporno fugirno maso, v tonu po izboru arhitekta, 
b./ cement-akrilatno lepilo d =  0.5 cm;  kompletno z vsemi pomožnimi deli, prenosi in transporti do mesta vgrajevanja;  kompletno z vsemi pomožnimi deli, prenosi in transporti do mesta vgrajevanja
</t>
    </r>
  </si>
  <si>
    <r>
      <t xml:space="preserve">N5   Tuš v garderobah v 2.nad, 1cm prag proti  sanitarijam : </t>
    </r>
    <r>
      <rPr>
        <sz val="10"/>
        <rFont val="Roboto Condensed"/>
      </rPr>
      <t xml:space="preserve">kompletna izdelava finalnega tlaka v sestavi:
a./ tlak: dobava in vgrajevanje velikoformatne keramične ploščice  (vgraj.tankolepilno)+cokel 10cm d =  1.0 cm kot npr. Keope, Elements design, White, dim.120/278cm , polaganje po shemi arhitekta;  fuge širine do 3 mm, fugiranje z vodoodporno fugirno maso, v tonu po izboru arhitekta, 
b./ cement-akrilatno lepilo d =  0.5 cm
c./ hidroizolacija: dvokomponentni hidroizolacijski premaz na bazi hidravličnih veziv in polimerov npr.: Mapelastic ali enakovredno;  kompletno z vsemi pomožnimi deli, prenosi in transporti do mesta vgrajevanja
</t>
    </r>
  </si>
  <si>
    <r>
      <t xml:space="preserve">N9  Hodnik v 1.nad - dvorana: </t>
    </r>
    <r>
      <rPr>
        <sz val="10"/>
        <rFont val="Roboto Condensed"/>
      </rPr>
      <t xml:space="preserve">kompletna izdelava finalnega tlaka v sestavi:
a./ tlak: dobava in vgrajevanje velikoformatne keramične ploščice  (vgraj.tankolepilno) d =  1.0 cm; vključno z coklom h=10cm ; kot npr. Keope, Brystone grey, dim.120/60cm ; drsnost R9; ali enakovredno; polaganje po shemi arhitekta;  fuge širine do 3 mm, fugiranje z vodoodporno fugirno maso, v tonu po izboru arhitekta, 
b./ cement-akrilatno lepilo d =  0.5 cm;  kompletno z vsemi pomožnimi deli, prenosi in transporti do mesta vgrajevanja
</t>
    </r>
  </si>
  <si>
    <r>
      <t xml:space="preserve">N10   Sanitarije v 1.nad - dvorana; </t>
    </r>
    <r>
      <rPr>
        <sz val="10"/>
        <rFont val="Roboto Condensed"/>
      </rPr>
      <t xml:space="preserve">kompletna izdelava finalnega tlaka v sestavi:
a./ tlak: dobava in vgrajevanje velikoformatne keramične ploščice (vgraj.tankolepilno) d = 1.0 cm kot npr. Keope, Brystone grey, dim.120/60cm ; drsnost R9; ali enakovredno; polaganje po shemi arhitekta;  fuge širine do 3 mm, fugiranje z vodoodporno fugirno maso, v tonu po izboru arhitekta, 
b./ cement-akrilatno lepilo d =  0.5 cm
c./ hidroizolacija: dvokomponentni hidroizolacijski premaz na bazi hidravličnih veziv in polimerov npr.: Mapelastic ali enakovredno; kompletno z vsemi pomožnimi deli, prenosi in transporti do mesta vgrajevanja
</t>
    </r>
  </si>
  <si>
    <r>
      <t xml:space="preserve">S1   Ravna streha v 1. etaži knjižnice med osi A-A1, od osi 1 do osi 4; </t>
    </r>
    <r>
      <rPr>
        <sz val="10"/>
        <rFont val="Roboto Condensed"/>
      </rPr>
      <t xml:space="preserve">kompletna izdelava finalnega tlaka v sestavi:
a./ tlak:dobava in vgrajevanje  keramičnih  ploščic   d = 2.0 cm skupaj s podkonstrukcijo na distančnikih, kot npr Keope K2 Omnia Ceppo Gray, 
dim. 120/60cm, R11 ali enakovredno, od max.15.1 cm do ..... min. 7.6 cm ; kompletno z vsemi pomožnimi deli, prenosi in transporti do mesta vgrajevanja
</t>
    </r>
  </si>
  <si>
    <r>
      <t xml:space="preserve">SP1 Stopniščni vmesni podesti v dvorani interne b (velja za vse etaže); </t>
    </r>
    <r>
      <rPr>
        <sz val="10"/>
        <rFont val="Roboto Condensed"/>
      </rPr>
      <t>kompletna izdelava finalnioh tlakov v sestavi:
a./</t>
    </r>
    <r>
      <rPr>
        <b/>
        <sz val="10"/>
        <rFont val="Roboto Condensed"/>
      </rPr>
      <t xml:space="preserve"> </t>
    </r>
    <r>
      <rPr>
        <sz val="10"/>
        <rFont val="Roboto Condensed"/>
      </rPr>
      <t xml:space="preserve"> tlak: dobava in vgrajevanje granitokeramika,(vgrajena klasično) d =  0.9 cm; Keramika v sestavi SP1, SP2 je od istega proizvajalca, isti tip oz. serija vrsta, barva, format ploščic in tekstura: kot npr. Keope, Brystone grey, dim.30/60cm  ali enakovredno; polaganje po shemi arhitekta;  fuge širine do 3 mm, fugiranje z vodoodporno fugirno maso, v tonu po izboru arhitekta, 
b./ cementi estrih (zemelj.vlažen beton) d = 4.6 cm
c./  akustična izolacija(udarni zvok): PE ekspandirana folija  d = 0.5 cm, DL'nw = 19 dB, npr.: GEFICELL T-DZ 6-1mm ali enakovredno;  kompletno z vsemi pomožnimi deli, prenosi in transporti do mesta vgrajevanja;
Tlak mora zagotavljati protizdrsnost za javne površine (skupni hodniki) – R9.</t>
    </r>
  </si>
  <si>
    <r>
      <t xml:space="preserve">SP2   Stopnice v dvoranskem sklopu - interne  (velja za vse etaže)
</t>
    </r>
    <r>
      <rPr>
        <sz val="10"/>
        <rFont val="Roboto Condensed"/>
      </rPr>
      <t xml:space="preserve">a./  obdelava nastopnih ploskev: dobava in vgrajevanje  granitokeramika-stopniščne sistemske pl. .. 0.9 cm ; Keramika v sestavi SP1, SP2 je od istega proizvajalca, isti tip oz. Serija! polaganje po shemi arhitekta;  fuge širine do 3 mm, fugiranje z vodoodporno fugirno maso, v tonu po izboru arhitekta,  vrsta, barva, format ploščic in tekstura: po izbiri arhitekta   kot npr. Keope, Brystone grey, dim.30/60cm  ali enakovredno
b./ cement-akrilatno lepilo d = 2.1 cm, močneje tiksotropirano; kompletno z vsemi pomožnimi deli, prenosi in transporti do mesta vgrajevanja; Protizdrsnost: Tlak mora zagotavljati protizdrsnost za javne površine (stopnice, podesti) – R10.  Na stopnicah so izvedeni protizdrsni trakovi.
</t>
    </r>
  </si>
  <si>
    <r>
      <t xml:space="preserve">Cokel: </t>
    </r>
    <r>
      <rPr>
        <sz val="10"/>
        <rFont val="Roboto Condensed"/>
      </rPr>
      <t xml:space="preserve">Na stiku  s steno je kitana senčna fuga 1,0 cm  v barvi keramike - siva (barvo na podlagi vzorcev potrdi arhitekt)  ali v barvi stene - bela. 
</t>
    </r>
  </si>
  <si>
    <r>
      <t>obdelava čelnih ploskev:</t>
    </r>
    <r>
      <rPr>
        <sz val="10"/>
        <rFont val="Roboto Condensed"/>
      </rPr>
      <t xml:space="preserve"> dobava in vgrajevanje  granitokeramika  d = 0.9 cm
kot npr. Keope, Brystone grey, dim.30/60cm, ali enakovredno
b./ cement-akrilatno lepilo  d = 0.6 cm; polaganje po shemi arhitekta;  fuge širine do 3 mm, fugiranje z vodoodporno fugirno maso, v tonu po izboru arhitekta, kompletno z vsemi pomožnimi deli, prenosi in transporti do mesta vgrajevanja; čelne ploskve višine 17,5 cm
</t>
    </r>
  </si>
  <si>
    <r>
      <t>K1   Vozne poti in parkirna mesta,</t>
    </r>
    <r>
      <rPr>
        <sz val="10"/>
        <rFont val="Roboto Condensed"/>
      </rPr>
      <t xml:space="preserve"> prostor za  zbiralnike deževnice, oskrbnik
</t>
    </r>
  </si>
  <si>
    <r>
      <t xml:space="preserve">N1  Knjižnica, pisarne, hodniki </t>
    </r>
    <r>
      <rPr>
        <sz val="10"/>
        <rFont val="Roboto Condensed"/>
      </rPr>
      <t>; kompletna izdelava finalnega tlaka v sestavi:</t>
    </r>
  </si>
  <si>
    <r>
      <t>K6  Tehnika, skladišče knjižnice, arhiv občina</t>
    </r>
    <r>
      <rPr>
        <sz val="10"/>
        <rFont val="Roboto Condensed"/>
      </rPr>
      <t>,  CNS, instalacijski jaški v objektu .... Ogrevano</t>
    </r>
  </si>
  <si>
    <r>
      <t>K7  Jašek za zbiranje požarne vode s tlaka;</t>
    </r>
    <r>
      <rPr>
        <sz val="10"/>
        <rFont val="Roboto Condensed"/>
      </rPr>
      <t xml:space="preserve"> poglobitev v a.b. talni plošči
a./ tlorisna dim.: 50/50 cm
b./  globina: min. 50 cm, op.:dno in stranice premazane s hidrofobnim premazom
</t>
    </r>
  </si>
  <si>
    <r>
      <t xml:space="preserve">K9  Tehnika strojne instalacije
</t>
    </r>
    <r>
      <rPr>
        <sz val="10"/>
        <rFont val="Roboto Condensed"/>
      </rPr>
      <t xml:space="preserve">a./ tlak: protiprašni premaz, visoke kakovosti, npr. na bazi tekočega PVC
</t>
    </r>
  </si>
  <si>
    <r>
      <t>K10  elektro prostor..</t>
    </r>
    <r>
      <rPr>
        <sz val="10"/>
        <rFont val="Roboto Condensed"/>
      </rPr>
      <t xml:space="preserve">.. ogrevano
a./  tlak: protiprašni premaz, visoke kakovosti, npr. na bazi tekočega PVC
</t>
    </r>
  </si>
  <si>
    <r>
      <t>K11  Tehnika stroj. inst.</t>
    </r>
    <r>
      <rPr>
        <sz val="10"/>
        <rFont val="Roboto Condensed"/>
      </rPr>
      <t xml:space="preserve"> ... neogrevano 
a./  tlak: protiprašni premaz, visoke kakovosti, npr. na bazi tekočega PVC, d = 0,02 cm
</t>
    </r>
  </si>
  <si>
    <r>
      <t xml:space="preserve">P12   Večnamenska dvorana – prostor pod tribunami
</t>
    </r>
    <r>
      <rPr>
        <sz val="10"/>
        <rFont val="Roboto Condensed"/>
      </rPr>
      <t xml:space="preserve">a./ tlak: zaključni epoksidni protiprašni premaz d =  0.1cm po sistemu kot npr: Mapefloor System 34 ali enakovr. z uporabo dvokomponentne epoksidne smole Mapefloor I 300 SL na ustrezno pripravljeno površino, izvedba po navodilih proizvajalca. protiprašni premaz:tlak mora imeti odziv na ogenj vsaj: Bfl-s1. Ob robovih izvedene zaokrožnice višine 10cm(zajeti v ceno)
</t>
    </r>
  </si>
  <si>
    <r>
      <t xml:space="preserve">P14   Priročno skladišče, požarni hodnik-izhod </t>
    </r>
    <r>
      <rPr>
        <sz val="10"/>
        <rFont val="Roboto Condensed"/>
      </rPr>
      <t xml:space="preserve">(K-J/5-6)  - območje osi N-O/3-5 ; tlak: zaključni epoksidni protiprašni premaz d = 0.1cm po sistemu kot npr:  Mapefloor System 34 ali  enakovr. z uporabo dvokomponentne epoksidne  smole Mapefloor I 300 SL na ustrezno  pripravljeno površino, izvedba po navodilih  proizvajalca protiprašni premaz:tlak mora  imeti odziv na ogenj vsaj: Bfl-s1 Ob robovih izvedene zaokrožnice (zajeti v ceno)
</t>
    </r>
  </si>
  <si>
    <r>
      <t xml:space="preserve">P17   Prostor trafo postaje:
</t>
    </r>
    <r>
      <rPr>
        <sz val="10"/>
        <rFont val="Roboto Condensed"/>
      </rPr>
      <t xml:space="preserve">a./  tlak: zaključni epoksidni protiprašni premaz d =  0.1cm po sistemu kot npr: Mapefloor System 34 ali enakovr.  z uporabo dvokomponentne epoksidne smole  Mapefloor I 300 SL na ustrezno pripravljeno  površino, izvedba po navodilih proizvajalca protiprašni premaz: tlak mora imeti odziv na  ogenj vsaj: Bfl-s1 . Ob robovih izvedene zaokrožnice (zajeti v ceno)
</t>
    </r>
  </si>
  <si>
    <r>
      <t xml:space="preserve">N7  Tehnični prostori – elektro, strojnica
</t>
    </r>
    <r>
      <rPr>
        <sz val="10"/>
        <rFont val="Roboto Condensed"/>
      </rPr>
      <t xml:space="preserve">a./ tlak: zaključni epoksidni protiprašni premaz  d = 0.1 cm po sistemu kot npr:  Mapefloor System 34 ali enakovr. z  uporabo dvokomponentne epoksidne smole  Mapefloor I 300 SL na ustrezno pripravljeno  površino, izvedba po navodilih proizvajalca. protiprašni premaz: tlak mora imeti odziv na  ogenj vsaj: Bfl-s1. Ob robovih izvedene zaokrožnice 10cm (zajeti v ceno)
</t>
    </r>
  </si>
  <si>
    <r>
      <t xml:space="preserve">N11  Tehnični prostori – strojnica v 2N.
</t>
    </r>
    <r>
      <rPr>
        <sz val="10"/>
        <rFont val="Roboto Condensed"/>
      </rPr>
      <t xml:space="preserve">a./ tlak: zaključni epoksidni protiprašni premaz d = 0.1 cm po sistemu Mapefloor System 34 ali enakovr. z  uporabo dvokomponentne epoksidne smole kot npr:   Mapefloor I 300 SL ali enaakovredno,  na ustrezno pripravljeno  površino, izvedba po navodilih proizvajalca. protiprašni premaz: tlak mora imeti odziv na  ogenj vsaj: Bfl-s1. Ob robovih izvedene zaokrožnice 10cm (zajeti v ceno)
</t>
    </r>
  </si>
  <si>
    <r>
      <t>Dodatki:</t>
    </r>
    <r>
      <rPr>
        <sz val="9"/>
        <rFont val="Roboto Condensed"/>
      </rPr>
      <t xml:space="preserve"> Glede na način in čas izvedbe je potrebno upoštevati dodatke, ki podaljšujejo ali skrajšajo strjevanje betona. Dodatke je izvajalec dolžan navesti v projektu betona in s tem seznaniti naročnika in arhitekta. Dodatke je nujno
upoštevati v ponudbi, četudi niso v popisu navedeni.
</t>
    </r>
  </si>
  <si>
    <r>
      <t xml:space="preserve">Negovanje: </t>
    </r>
    <r>
      <rPr>
        <sz val="9"/>
        <rFont val="Roboto Condensed"/>
      </rPr>
      <t xml:space="preserve">Terco mora biti po izvedbi negovan proti izsušitvi. Natančnejši postopek izvedbe mora biti določen v projektu betona, ki ga izdela izvajalec in potrdi projektant ter nadzor.
</t>
    </r>
  </si>
  <si>
    <r>
      <t>Površinska obdelava:</t>
    </r>
    <r>
      <rPr>
        <sz val="9"/>
        <rFont val="Roboto Condensed"/>
      </rPr>
      <t xml:space="preserve"> Površine tlakov so brušene. Površinska obdelava mora biti vključena v ponudbeno vrednost. Protizdrsnost: Tlak mora zagotavljati protizdrsnost za javne površine – R11. 
</t>
    </r>
  </si>
  <si>
    <r>
      <t xml:space="preserve">Impregnacija: </t>
    </r>
    <r>
      <rPr>
        <sz val="9"/>
        <rFont val="Roboto Condensed"/>
      </rPr>
      <t xml:space="preserve">Finalni sloj je globinsko impregniran za zagotavljanje vodoodpornosti in višje odpornosti na umazanijo. Impregnacija je globinska in ne tvori površinskega filma ter ne spreminja izgleda površine (kot npr. SuperHard, Crete Colours ali enakovredni). Impregnacija zajeta v ceno finlnega tlaka.
</t>
    </r>
  </si>
  <si>
    <r>
      <t>Armatura</t>
    </r>
    <r>
      <rPr>
        <sz val="9"/>
        <rFont val="Roboto Condensed"/>
      </rPr>
      <t xml:space="preserve">: Skladno z načrtom grad. Konstrukcij! Izvedeno v naklonu proti linijskim odtokom skladno z načrtom arhitekture in zunanje ureditve.
</t>
    </r>
  </si>
  <si>
    <r>
      <t>Diletacijske in kompenzacijske fuge</t>
    </r>
    <r>
      <rPr>
        <sz val="9"/>
        <rFont val="Roboto Condensed"/>
      </rPr>
      <t xml:space="preserve"> izvedene skladno z načrtom arhitekture. Kompenzacijske (konstrukcijske) fuge so izvedene z mozniki iz nerjavečega jekla z nabrekljivim HI trakom in fugirane s trajnoelastičnim in zmrzlinsko odpornim kitom v barvi teraca. Barvo potrdi arhitekt.
</t>
    </r>
  </si>
  <si>
    <r>
      <t xml:space="preserve">K3   Predprostor stopnišča, hodnik pred stopniščem prostor pod stopnicami </t>
    </r>
    <r>
      <rPr>
        <sz val="10"/>
        <rFont val="Roboto Condensed"/>
      </rPr>
      <t xml:space="preserve"> – ogrevani prostori        U = 0,233 W/(m2.K); kompletna izdelava v sestavi:
</t>
    </r>
  </si>
  <si>
    <r>
      <t>P1  Vhodna avla(foyer),</t>
    </r>
    <r>
      <rPr>
        <sz val="10"/>
        <rFont val="Roboto Condensed"/>
      </rPr>
      <t xml:space="preserve"> gostinski pult, servis /vratarnica, garderoba,  vhod v prireditveno dvorano,  blagajna, prireditveni prostor, predprostor  stopnišča (K-L/5-7)
</t>
    </r>
  </si>
  <si>
    <r>
      <t>P4   Vhodni dostop (foyer-dvorana) ,</t>
    </r>
    <r>
      <rPr>
        <sz val="10"/>
        <rFont val="Roboto Condensed"/>
      </rPr>
      <t xml:space="preserve"> zunanja površina med osema I–K 
a./ tlak: liti teraco, d =  3.0 cm, hidrofobiran s CRETE DEFENDER CP ali enakovr. enak opis zahtev kot pri P1  . Izveden dvoslojno po sistemu »mokro na mokro«,C30/37;
b./Granulat: različno obarvan prodec/sekanec (od belega, svetlo in temno sivega, pesek višjega cenovnega razreda.)
c./Vezivo: bel cement z vmešanim pigmentom po izboru odgovornega projektanta arhitekture
d./Dodatki: Beton mora imeti dodatke za zmrzlinsko odpornost in odpornost na sol. Glede na letni čas izvedbe je potrebno upoštevati dodatke za zmrzovanje ali druge dodatke, ki podaljšujejo ali skrajšajo strjevanje betona. Dodatke je izvajalec dolžan navesti v projektu betona in s tem seznaniti naročnika in arhitekta. Dodatke je nujno upoštevati v ponudbi, četudi niso v popisu navedeni
e./Negovanje: Terco mora biti po izvedbi negovan proti izsušitvi. Natančnejši postopek izvedbe mora biti določen v projektu betona, ki ga izdela izvajalec in potrdi projektant ter nadzor.
f./Površinska obdelava: Površine tlakov so brušene. Površinska obdelava mora biti vključena v ponudbeno vrednost.
g./Protizdrsnost: Tlak mora zagotavljati protizdrsnost za javne površine – R11. Protizdrsnost mora biti zagotovljena skladno z direktivo ES 89/654, ZVZD, Pravilnikom o zahtevah za zagotavljanje varnosti in zdravja delavcev na delovnih mestih in ZGPRO.
</t>
    </r>
  </si>
  <si>
    <r>
      <t>P5   Zunanja površina nad kletjo v območju vhoda v  knjižnico</t>
    </r>
    <r>
      <rPr>
        <sz val="10"/>
        <rFont val="Roboto Condensed"/>
      </rPr>
      <t xml:space="preserve"> v stiku z vhodno površino P2, v obm. osi C-E/4-6 
</t>
    </r>
  </si>
  <si>
    <r>
      <t>P6   Vhodni dostop občina - knjižnica</t>
    </r>
    <r>
      <rPr>
        <sz val="10"/>
        <rFont val="Roboto Condensed"/>
      </rPr>
      <t xml:space="preserve"> med osema 6-4 – površina v naklonu, 
      →  L = 16 m’,naklon 1,8% 
a./ tlak: liti teraco, d =  3.0 cm enak opis kot pri P3.
b./ vezni sloj: polimer-cementni pačok
</t>
    </r>
  </si>
  <si>
    <r>
      <t xml:space="preserve">P16   Atrij v osi G, površina nad kletjo </t>
    </r>
    <r>
      <rPr>
        <sz val="10"/>
        <rFont val="Roboto Condensed"/>
      </rPr>
      <t xml:space="preserve"> v območju I-J/1-3 – nad neogrev. kletjo
a./ tlak: liti teraco d =  3.0 cm; enak opis kot pri P12
b./ vezni sloj: polimer-cementni pačok
</t>
    </r>
  </si>
  <si>
    <r>
      <t xml:space="preserve">SP3 Tlak stopnic </t>
    </r>
    <r>
      <rPr>
        <sz val="10"/>
        <rFont val="Roboto Condensed"/>
      </rPr>
      <t>– stopnišče TERACO PREFABRIKATI d = 4cm; kompletna izdelava tlaka v sestavi:</t>
    </r>
  </si>
  <si>
    <r>
      <t xml:space="preserve">teraco prefabrikati v obliki črke </t>
    </r>
    <r>
      <rPr>
        <b/>
        <sz val="10"/>
        <rFont val="Roboto Condensed"/>
      </rPr>
      <t>»L«</t>
    </r>
    <r>
      <rPr>
        <sz val="10"/>
        <rFont val="Roboto Condensed"/>
      </rPr>
      <t>;  d = 4,5 cm; izdelava, dobava in montaža elementov, z vsemi pomožnimi deli, prenosi in transporti do mesta vgrajevanja, Vse mere mora izvajalec kontrolirati ne mestu sameme pred izdelavo in vgrajevanjem. Polaganje v sloj cement/ akrilatnega lepila d = 0,50 cm; Na robu stopnice vgrajeni trije medeninasta profili višine 12 mm, debelina 4 mm - na medsebojnem razmaku: 1,50 cm od roba stopnic , v skupni širini 5,00 cm - glej detajl stopnišča - profili morajo biti min. 50% kontrastni  od tlaka stopnic - vgrajen v zarezo. Protizdrsnost: Tlak mora zagotavljati protizdrsnost za javne površine – R11. Protizdrsnost mora biti zagotovljena skladno z direktivo ES 89/654, ZVZD, Pravilnikom o zahtevah za zagotavljanje varnosti in zdravja delavcev na delovnih mestih in ZGPRO.</t>
    </r>
  </si>
  <si>
    <r>
      <t xml:space="preserve">SP4 Stopniščni vmesni podesti iz garaže, v občini in knjižnici  </t>
    </r>
    <r>
      <rPr>
        <sz val="10"/>
        <rFont val="Roboto Condensed"/>
      </rPr>
      <t xml:space="preserve">(velja za vse etaže); kompletna izdelava tlaka v sestavi: kompletna izvedba tlaka v sesatvi: 
a./ tlak: liti teraco  d = 3.0 cm brušen, dilatiran – po načrtu in detajlu vrsta agregata in frakcija:  po izbiri arhitekta (izdelati je potrebno vzorec dim. min. 50/50 cm!)
b./ vezni sloj: polimer-cementni pačok
</t>
    </r>
  </si>
  <si>
    <r>
      <rPr>
        <b/>
        <sz val="10"/>
        <rFont val="Roboto Condensed"/>
      </rPr>
      <t xml:space="preserve">Tlak -terazzo v kabinah dvigal: </t>
    </r>
    <r>
      <rPr>
        <sz val="10"/>
        <rFont val="Roboto Condensed"/>
      </rPr>
      <t>kompeltna izdelava tlaka v sestavi:</t>
    </r>
  </si>
  <si>
    <t>·    mikroprocesor SIMPLEX 1KS - zbirno krmilje v obe smeri</t>
  </si>
  <si>
    <t>·    govorna povezava iz kabine (varnostni sistem omogoča avtomatični telefonski klic v sili iz kabine na 4 prej programirane tel. številke)</t>
  </si>
  <si>
    <t>·    GSM vmesnik</t>
  </si>
  <si>
    <t xml:space="preserve">·    avtomatska evakuacija ujetih oseb iz kabine dvigala v primeru izpada električne energije s pomočjo lastnih baterij </t>
  </si>
  <si>
    <t>·    selektivno odpiranje vrat zaradi prehodnosti v isti etaži</t>
  </si>
  <si>
    <t>·    mehanska tipkala prilagojena številu postaj</t>
  </si>
  <si>
    <t>·    rezervacija kabine s ključem</t>
  </si>
  <si>
    <t>·    signal za preobremenitev</t>
  </si>
  <si>
    <t>·    tipka za odpiranje in zapiranje vrat</t>
  </si>
  <si>
    <t>·    tipka za alarm</t>
  </si>
  <si>
    <t xml:space="preserve">·    Braillova pisava </t>
  </si>
  <si>
    <t>·    razsvetljava jaška</t>
  </si>
  <si>
    <t>·    lestev za dostop v jamo jaška</t>
  </si>
  <si>
    <t>·    montaža brez gradbenega odra</t>
  </si>
  <si>
    <t>Svetlobna kupola iz LITEGA akrilnega stekla npr. Akripol, tip ALUX 3slojna (izolativna vrednost U=1,4 W/m2K), zunanja luska IRR HEATSTOP ali opa ali prozorna, srednji sloji iz akrilne prozorne plošče, notranji akrilni opal ali enakovredno. Kupola je testirana po standardu EN 1873 z vsem tesnilnim in pritrdilnim materialom. Termoizoliran nastavni venec iz poliestra višine 50 cm konusni za gradbeno odprtino oz. odprtino v strehi katera dimenzije K = 150 x 150 cm (toplotna prehodnost U=0,78 W/m2K), po standardu EN 1873. U vrednost svetlobnega sistema po EN 1873 (odpiralni) Urc = 1,8 W/m2K. Kupola je odpiralna z Alu odpiralnim okvirjem ODT in deflektorjem (usmerjevalcem dima). Elektro mehanizem AL-SA power 24V / 4A za odvod od dima in toplote v primeru požara, vezava na krmilno, kot odpiranja svetlobnika 140 ° klasifikacija: WL 1500, SL 500 T (-15), B 300, E Mehanizem se priklopi na krmilno centralo NODT (naprej na požarno centralo), možnost uporabe tudi za prezračevanje.</t>
  </si>
  <si>
    <t>Svetlobna kupola iz LITEGA akrilnega stekla npr. Akripol, tip ALUX 3slojna (izolativna vrednost U=1,4 W/m2K), zunanja luska IRR HEATSTOP ali opa ali prozorna, srednji sloji iz akrilne prozorne plošče, notranji akrilni opal ali enakovredno. Kupola je testirana po standardu EN 1873 z vsem tesnilnim in pritrdilnim materialom. Termoizoliran nastavni venec iz poliestra višine 50 cm konusni za gradbeno odprtino oz. odprtino v strehi katera dimenzije K = 200 x 120 cm (toplotna prehodnost U=0,78 W/m2K), po standardu EN 1873. U vrednost svetlobnega sistema po EN 1873 (odpiralni) Urc = 1,8 W/m2K. Kupola je odpiralna z Alu odpiralnim okvirjem ODT in deflektorjem (usmerjevalcem dima). Elektro mehanizem AL-SA power 24V / 4A za odvod od dima in toplote v primeru požara, vezava na krmilno, kot odpiranja svetlobnika 140 ° klasifikacija: WL 1500, SL 500 T (-15), B 300, E Mehanizem se priklopi na krmilno centralo NODT (naprej na požarno centralo), možnost uporabe tudi za prezračevanje.</t>
  </si>
  <si>
    <r>
      <t xml:space="preserve">ST1  Stropna obloga glavne dvorane: </t>
    </r>
    <r>
      <rPr>
        <sz val="10"/>
        <rFont val="Roboto Condensed"/>
      </rPr>
      <t>kompletna izvedba v sestavi:</t>
    </r>
  </si>
  <si>
    <r>
      <t xml:space="preserve">ST2  Stropna obloga previsnega dela strehe S2: </t>
    </r>
    <r>
      <rPr>
        <sz val="10"/>
        <rFont val="Roboto Condensed"/>
      </rPr>
      <t>v območju osi 4-6/C-F, 7-9/I-O, 3/I-K</t>
    </r>
    <r>
      <rPr>
        <b/>
        <sz val="10"/>
        <rFont val="Roboto Condensed"/>
      </rPr>
      <t>;</t>
    </r>
    <r>
      <rPr>
        <sz val="10"/>
        <rFont val="Roboto Condensed"/>
      </rPr>
      <t xml:space="preserve"> kompletna izvedba v sestavi:</t>
    </r>
  </si>
  <si>
    <r>
      <t>ST4  Stropna obloga sejne sobe občine v pritličju –</t>
    </r>
    <r>
      <rPr>
        <sz val="10"/>
        <rFont val="Roboto Condensed"/>
      </rPr>
      <t xml:space="preserve"> območje okoli ST3 – spodnji rob na koti +3.20; kompletna izvedba v sestavi:
a./ masivne lesene letvice iz hrasta, dim 2/3cm, na medseboji razdalji 1,5 cm, na leseni podkonstrukciji (podkonstrukcija v razdalji max. 50Cm). Letvice so nevidno vijačene v podkonstrukcijo, ki je pritrjena preko vešal na AB ploščo – glej detajl
b./ zračni prostor d = 34.0cm
c./ termo izolacija (akustična) kamena volna d = 8.0 cm
</t>
    </r>
  </si>
  <si>
    <r>
      <t xml:space="preserve">ST5	Stropna obloga – GK plošče: </t>
    </r>
    <r>
      <rPr>
        <sz val="10"/>
        <rFont val="Roboto Condensed"/>
      </rPr>
      <t>kompletna izvedba v sestavi:</t>
    </r>
  </si>
  <si>
    <r>
      <t xml:space="preserve">ST6 </t>
    </r>
    <r>
      <rPr>
        <sz val="10"/>
        <rFont val="Roboto Condensed"/>
      </rPr>
      <t xml:space="preserve"> Strop nad kletjo – toplotna izolacija: komepltna izvedba v sestavi: </t>
    </r>
  </si>
  <si>
    <r>
      <t xml:space="preserve">Izdelava, dobava in montaža, zunanjih screen senčil na elektro motorni pogon kot npr. </t>
    </r>
    <r>
      <rPr>
        <b/>
        <sz val="10"/>
        <rFont val="Roboto Condensed"/>
      </rPr>
      <t>HELLA PM03-E115 - ali enakovredno,</t>
    </r>
    <r>
      <rPr>
        <sz val="10"/>
        <rFont val="Roboto Condensed"/>
      </rPr>
      <t xml:space="preserve"> za vgradnjo v fasadni jašek. Zunanji screen poteka vertikalno po stranskih pletenicah.</t>
    </r>
  </si>
  <si>
    <t>11./</t>
  </si>
  <si>
    <t>Vse vidne betonske površine so kvalitete VB3 in VB4</t>
  </si>
  <si>
    <t>c./ pregled in čiščenje podloge.</t>
  </si>
  <si>
    <t>Opaževanje vidnih betonskih površin mora biti podrejeno zahtevam razreda VB3 in VB4. Pri izvedbi plošč vidnih s spodnje strani se uporabi klasični sistem podpiranja plošč na katere se dodatno položi vezane opažne plošče zaščitene s fenolnim filmom debeline 6 - 8 mm. Plošče morajo biti ustreznih dimenzij in ustrezne razmestitve. Razporeditev stikov opažnih plošč in opažnih povezav mora izvajalec obdelati v opažnih načrtih, ki morajo biti usklajeni z arhitektom.</t>
  </si>
  <si>
    <r>
      <t xml:space="preserve">POZ V3.1-k-P; </t>
    </r>
    <r>
      <rPr>
        <sz val="10"/>
        <rFont val="Roboto Condensed"/>
      </rPr>
      <t>GRADBENA ODPRTINA: 107 x276 cm SVETLA ODPRTINA: 95 x232 cm SVETEL PREHOD: 90 x232 cm; vrata v servis ob prireditvenem prostoru v pritličju, po shemi</t>
    </r>
  </si>
  <si>
    <r>
      <t xml:space="preserve">POZ V6.1 ; </t>
    </r>
    <r>
      <rPr>
        <sz val="10"/>
        <rFont val="Roboto Condensed"/>
      </rPr>
      <t>GRADBENA ODPRTINA: 115 x 276 cm SVETLA ODPRTINA: 103 x 232 cm SVETEL PREHOD: 96 x 232 cm; enokrilna vrata iz stopnišča dvorane v pritličju, po shemi</t>
    </r>
  </si>
  <si>
    <r>
      <t xml:space="preserve">POZ V6.2-P ; </t>
    </r>
    <r>
      <rPr>
        <sz val="10"/>
        <rFont val="Roboto Condensed"/>
      </rPr>
      <t>GRADBENA ODPRTINA: 110 x 232 cm SVETLA ODPRTINA: 98 x 226 cm SVETEL PREHOD: 91 x 226 cm; enokrilna požarna vrata EI60 v stopnišče, po shemi</t>
    </r>
  </si>
  <si>
    <t>Opomba:
izvede izvajalec strojnih instalacij</t>
  </si>
  <si>
    <r>
      <t>POZ SS4A</t>
    </r>
    <r>
      <rPr>
        <sz val="10"/>
        <rFont val="Roboto Condensed"/>
      </rPr>
      <t>:  GRADBENA ODPRTINA: 500x295 cm; steklena stena v pravljični sobi v knjižnici v 1N, po shemi</t>
    </r>
  </si>
  <si>
    <r>
      <t>POZ SS5;</t>
    </r>
    <r>
      <rPr>
        <sz val="10"/>
        <rFont val="Roboto Condensed"/>
      </rPr>
      <t xml:space="preserve"> GRADBENA ODPRTINA: 815/295 cm SVETLA ODPRTINA: 90x232 cmSVETEL PREHOD: 80x232 cm ; steklena stena z vrati v pisarni v upravnem delu 2N, po shemi</t>
    </r>
  </si>
  <si>
    <t>Delavniške načrte izdela izvajalec na svoje stroške, potrdi jih arhitekt in naročnik</t>
  </si>
  <si>
    <t>Delavniške načrte izdela izvajalec na svoje stroške, potrdi jih arhitekt in naročnik pred izvedbo del.</t>
  </si>
  <si>
    <t>Izvajalec mora izdelati delavniške in tehnološke risbe z detajli, ki jih je potrebno izvesti za končanje posameznih del, tudi če niso podrobno navedeni in opisani v popisu in načrtih, so pa nujna za pravilno funkcioniranje posameznih sistemov in elementov. Potrditi jih mora pooblaščeni projektant statike in arhitekture ter naročnik.</t>
  </si>
  <si>
    <t>V vsaki ceni/enoto in za komplet je zajeti vse za gotove montirane in finalno obdelane izdelke - objekt kot celoto v skladu s projektom, brez dodatnih del, z izdelavo vse montažne tehnične dokumentacije, detajlov izvedbe, delavniške dokumentacije, katerih potrditev je obvezna s strani pooblaščenih projektantov in naročnika. V ceni vseh postavk je zajeti še vse ostalo iz razpisnih pogojev, kar s tem popisom ni zajeto.</t>
  </si>
  <si>
    <t xml:space="preserve">IZVAJALEC MORA SKLADNO Z GRADBENIM ZAKONOM TER ZAKONOM O GRADBENIH PROIZVODIH VGRAJEVATI IZVAJALEC ZAGOTAVLJA DA PONUJA IN VGRAJUJE USTREZNE GRADBENE PROIZVODE. GRADBENE PROIZVODE VGRAJUJE SKLADNO Z VNAPREJ IZDELANIMI DELAVNIŠKIMI NAČRTI, KI JIH MORA SKUPAJ Z PONUDBENIMI ELEMENTI OBJEKTA ZAGOTOVITI PRED VGRADNJO POSAMEZNEGA ELEMENTA OBJEKTA. DELAVNIŠKI NAČRTI MORAJO BITI POTRJENI S STRANI PROJEKTANTA, NADZORNEGA INŽENIRJA IN NAROČNIKA.
</t>
  </si>
  <si>
    <r>
      <t>Zaključna obdelava AB vencev na ravnih strehah; S1;S2;S3;S4;S5 in stene svetlarnoikov -</t>
    </r>
    <r>
      <rPr>
        <sz val="10"/>
        <rFont val="Roboto Condensed"/>
      </rPr>
      <t xml:space="preserve"> izvedba po detajlu arhitekta: </t>
    </r>
    <r>
      <rPr>
        <b/>
        <sz val="10"/>
        <rFont val="Roboto Condensed"/>
      </rPr>
      <t>VD3; VD7;</t>
    </r>
    <r>
      <rPr>
        <sz val="10"/>
        <rFont val="Roboto Condensed"/>
      </rPr>
      <t xml:space="preserve"> hidroizolacija in toplotna izolacija ter finalna obdelava toplotne izolacije na strani ravne strehe. Vse mere morsa izv ajalec kontrolirti na mestu samem pred izdelavo in vgrajevanjem. Vse potrebne delavniške načrte izdela izvajalc sam, potrdi jih arhitekt in naročnik pred izvedbo del.</t>
    </r>
  </si>
  <si>
    <t>Izvajalec je dolžan izdelati delavniško dokumentacijo, skladno z načrtom arhitekture in/ali načrtom gradbenih konstrukcij, ki jo potrdita odgovorna projektanta arhitekture in gradbenih konstrukcij ter naročnik! Delavniška dokumentacija mora biti izdelana skladno z zahtevami standarda SIST EN ISO 12944-3.</t>
  </si>
  <si>
    <t>Povozna rešetka v garaži dim. 50/50cm: INOX škatlasti kovinski profili 50/ 50/ 5 mm. Obloga škatle: pločevina 5mm. Povozna nerjaveča rešetka: mreža V= 50 mm, D = 5mm, v osnem rastru 45 mm. Opomba: Povozna rešetka in podkonstrukcija sta statično dimenzionirani na obtežbo normalnega prometa. Škatla mora biti vodotesna. Izvajalec izdela delavniško dokumentacijo, ki jo potrdi projektant. Vse mere preveriti na mestu po izvršenih gradbenih delih. Izdelati vzorec z vso opremo, ki ga potrdi arhitekt in naročnik.</t>
  </si>
  <si>
    <t>Vsa vrata izdelana po shemi arhitekta in detajlu izvajalca. Delavniške načrte izdela izvajalec sam, potrdi jih arhitekt in naročnik</t>
  </si>
  <si>
    <t>Demontaža, nakladanje in prevoz miljnika iz obstoječe lokacije v objekt. Logistiko in način transporta določi izvajalec sam po ogledu na mestu samem. Miljnik se montira / sidra po detajlu statika - nova lokacija v objektu - glej tloris objekta. Vse potrebne delavniške načrte izdela izvajalec sam, potrdi jih arhitekt in naročnik</t>
  </si>
  <si>
    <t>Izdelava, dobava in montaža Fe  nosilne konstrukciije stopnic za dostop na oder. Konstrukcija izdelanih iz kvadratnih profilov dim 100 x 100 x 4 mm, vsi kovinski deli so ustrezno antikorozijsko zaščiteni in pleskani v tonu po izboru. Sidranje nosilnih Fe elementovc v AB konstrukcijo z nerjavečimi sidri. Tlorisne dim stopnišča: 140 x 153; nastopne ploskve dim: 31 x 140 cm; čelne površine dim: 16 x 140 cm. Vse mere mora izvajalec kontrolirati na mestu samem pred izdelavo. Delavniške načrte izdela izvajalec sam, potrdi jih arhitekt in naročnik pred izdelavo in montažo.</t>
  </si>
  <si>
    <t>Izdelava, dobava in montaža nosilne kovinske konstrukcije iz jeklenih nosilcev HEA 200, sidranje nosilcev: varjene na Fe plošče, ki so predhodno vgrajene a AB stebre. Sidrne plošče dim: 200 x 200 x 10mm - izvajalec jih izdela in dostavi gradbeniku za vbetoniranje v AB stebre - dela uskladiti na gradbišču. Vsi kovinski deli so ustrezno antikorozijsko zaščiteni in finalno pleskani v barvi po izboru arhitekta. Vse potrebne delavniške načrte izidela izvajalec sam, potrdi jih arhitekt in naročnik pred izdelavo in montažo. V ceni mora izvajalec zajeti vsa pomožna dela, prenose in transporte vsega materiala do mesta montaže. Vse mere mora izvajalec kontrolirati na emstu samem pred izdelavo.</t>
  </si>
  <si>
    <t>Delavniške načrte izdela izvajalec na svoje stroške, potrdi jih projektant in naročnik.</t>
  </si>
  <si>
    <t>Opomba: izvajalec izdela vse potrebne delavniške načrte. Potrdi jih arhhitekt in naročnik pred izdelavo. Vse mere kontrolirati na mestu samem pred izdelavo in montažo.</t>
  </si>
  <si>
    <t>OPOMBE: izvajalec izdela delavniško dokumentacijo, ki jo potrdi projektant in naročnik vse mere preveriti na mestu po izvršenih gradbenih delih vzorec potrdi arhitekt</t>
  </si>
  <si>
    <t>Vsa okna in vrata izdelana po shemah arhitekta in detajlu izvajalca. Izvajalec je dolžan izdelati delavniške načrte, ki jih potrdi arhitekt in naročnik pred pričetkom del.</t>
  </si>
  <si>
    <t>Vse zasteklitve izdelane po shemi arhitekta. Vse potrebne delavniške načrte izdela izvajalec sam, potrdi jih arhitekt in naročnik pred oričetkom del.</t>
  </si>
  <si>
    <t>Cena skupaj brez DDV</t>
  </si>
  <si>
    <t>Popus v %</t>
  </si>
  <si>
    <t>Cena skupaj brez DDV z vključenim popustom</t>
  </si>
  <si>
    <t>Cena skupaj z DDV</t>
  </si>
  <si>
    <r>
      <t xml:space="preserve">POZ V1.8; </t>
    </r>
    <r>
      <rPr>
        <sz val="10"/>
        <rFont val="Roboto Condensed"/>
      </rPr>
      <t>GRADBENA ODPRTINA: šxv = 560x295 cm SVETLA ODPRTINA: šxv = 527x295 cm SVETEL PREHOD: šxv = 527x295 cm; navojna vrata na uvozu v garažo, po shemi</t>
    </r>
  </si>
  <si>
    <r>
      <t>POZ V1.9</t>
    </r>
    <r>
      <rPr>
        <sz val="10"/>
        <rFont val="Roboto Condensed"/>
      </rPr>
      <t>; GRADBENA ODPRTINA: 336x279 cm SVETLA ODPRTINA: 304x279 cm SVETEL PREHOD: 304x279 cm; dvižna sekcijska vrata v skladišče dvorane v pritličju, po shemi</t>
    </r>
  </si>
  <si>
    <r>
      <t>POZ V1.10</t>
    </r>
    <r>
      <rPr>
        <sz val="10"/>
        <rFont val="Roboto Condensed"/>
      </rPr>
      <t>; GRADBENA ODPRTINA: 155x279 cm; dvokrilna vrata v trafo postajo v pritličju, po shemi</t>
    </r>
  </si>
  <si>
    <r>
      <t>POZ V1.11</t>
    </r>
    <r>
      <rPr>
        <sz val="10"/>
        <rFont val="Roboto Condensed"/>
      </rPr>
      <t>; GRADBENA ODPRTINA: 87x216 cm; enokrilna vrata v trafo postajo v pritličju, po shemi</t>
    </r>
  </si>
  <si>
    <r>
      <t>POZ V3.11;</t>
    </r>
    <r>
      <rPr>
        <sz val="10"/>
        <rFont val="Roboto Condensed"/>
      </rPr>
      <t xml:space="preserve"> GRADBENA ODPRTINA: 336 X 280 CM; SVETLA ODPRTINA: 336 X 280 CM; SVETEL PREHOD: 336 X 280 CM; drsna vrata na oder dvorane v pritličju, po shemi</t>
    </r>
  </si>
  <si>
    <r>
      <t>POZ V8.2-P;</t>
    </r>
    <r>
      <rPr>
        <sz val="10"/>
        <rFont val="Roboto Condensed"/>
      </rPr>
      <t xml:space="preserve"> GRADBENA ODPRTINA: 180 X 232 cm; SVETLA ODPRTINA: 165 X 224 cm; SVETEL PREHOD: 151 X 224 cm ; mrežna dvokrilna vrata v kleti, po shemi</t>
    </r>
  </si>
  <si>
    <r>
      <t>POZ V8.3-P;</t>
    </r>
    <r>
      <rPr>
        <sz val="10"/>
        <rFont val="Roboto Condensed"/>
      </rPr>
      <t xml:space="preserve"> GRADBENA ODPRTINA: 640 X 281 cm; SVETLA ODPRTINA: 640 X 251 cm; SVETEL PREHOD: 640 X 251 cm; dvokrilna požarna drsna vrata EI30 v kleti, po shemi</t>
    </r>
  </si>
  <si>
    <r>
      <t>POZ V8.4;</t>
    </r>
    <r>
      <rPr>
        <sz val="10"/>
        <rFont val="Roboto Condensed"/>
      </rPr>
      <t xml:space="preserve"> GRADBENA ODPRTINA: 279 X 250 cm; SVETLA ODPRTINA: 264 X 242 cm; SVETEL PREHOD: 250 X 242 cm; mrežna dvokrilna vrata v kleti, vgradnja: AB stena,, po shemi</t>
    </r>
  </si>
  <si>
    <r>
      <rPr>
        <b/>
        <sz val="10"/>
        <rFont val="Roboto Condensed"/>
      </rPr>
      <t xml:space="preserve">Kovinska ograja: </t>
    </r>
    <r>
      <rPr>
        <sz val="10"/>
        <rFont val="Roboto Condensed"/>
      </rPr>
      <t>( pletenica ): dobava in vgrajevanje kovinske ograje ; svetla višina 180 cm, vertikalni nosilni stebrički na medseboijni razdalji 200 cm, stebrički vgrajeni v AB točkovne temelje. Kovinska ograja v tonu po izboru arhitekta. V ceni izdelave mora izvajalec zajeti sledeča dela: izkop za točkovne temelje in odvoz izkopane zemlje v deponijo, dobavo in vgrajevanje betona v točkovne temelje  C25/30, vgrajevanje nosilnih stebričkov in vmesnega polnila - pletenice. Izdelava ograje po shemi arhitekta, vse mere mora izvajalec kontrolirati na mestu samem pred izdelavo.</t>
    </r>
  </si>
  <si>
    <r>
      <t xml:space="preserve">POZ V2.2P; </t>
    </r>
    <r>
      <rPr>
        <sz val="10"/>
        <rFont val="Roboto Condensed"/>
      </rPr>
      <t>GRADBENA ODPRTINA: 194x276 cm SVETLA ODPRTINA: 182x232 cm SVETEL PREHOD: 166x232 cm;  svetla širina prehoda glavnega krila = 90 cm; vrata v veliko sejno sobo v pritličju, po shemi;</t>
    </r>
  </si>
  <si>
    <r>
      <t>POZ V2.1-k-P;</t>
    </r>
    <r>
      <rPr>
        <sz val="10"/>
        <rFont val="Roboto Condensed"/>
      </rPr>
      <t xml:space="preserve"> GRADBENA ODPRTINA: 171 x 276 cm SVETLA ODPRTINA: 159 x 232 cm SVETEL PREHOD: 144 x 232 cm - svetla širina prehoda glavnega krila = 90 cm; vrata v hodnik uprave v pritličju, po shemi; </t>
    </r>
  </si>
  <si>
    <r>
      <t>POZ  V2.3-k;</t>
    </r>
    <r>
      <rPr>
        <sz val="10"/>
        <rFont val="Roboto Condensed"/>
      </rPr>
      <t xml:space="preserve"> GRADBENA ODPRTINA: 225 x276 cm SVETLA ODPRTINA: 213 x232 cm SVETEL PREHOD: 199 x232 cm; lesena dvokrilna iz hodnika pred dvorano v vhodno avlo v pritličju, po shemi</t>
    </r>
  </si>
  <si>
    <r>
      <t xml:space="preserve">POZ V3.2-k-P; </t>
    </r>
    <r>
      <rPr>
        <sz val="10"/>
        <rFont val="Roboto Condensed"/>
      </rPr>
      <t>GRADBENA ODPRTINA: 110 x276 cm SVETLA ODPRTINA: 98 x232 cm SVETEL PREHOD: 91 x 232 cm; enokrilna vrata v sprejemno pisarno in veliko pisarno v pritličju, po shemi</t>
    </r>
  </si>
  <si>
    <r>
      <t xml:space="preserve">POZ V3.2a-k-P; </t>
    </r>
    <r>
      <rPr>
        <sz val="10"/>
        <rFont val="Roboto Condensed"/>
      </rPr>
      <t>GRADBENA ODPRTINA: 110 x276 cm SVETLA ODPRTINA: 98 x232 cm SVETEL PREHOD: 91 x 232 cm; enokrilna vrata v sprejemno pisarno in veliko pisarno v pritličju, po shemi</t>
    </r>
  </si>
  <si>
    <r>
      <t>POZ V3.5-k-P</t>
    </r>
    <r>
      <rPr>
        <sz val="10"/>
        <rFont val="Roboto Condensed"/>
      </rPr>
      <t>; GRADBENA ODPRTINA: 229x290 cm SVETLA ODPRTINA: 217x232 cm SVETEL PREHOD: 205 x 232 cm; dvokrilna požarna dvokrilna vrata EI60 iz dvorane v pritličju, po shemi</t>
    </r>
  </si>
  <si>
    <r>
      <t>POZ V3.6-k-P;</t>
    </r>
    <r>
      <rPr>
        <sz val="10"/>
        <rFont val="Roboto Condensed"/>
      </rPr>
      <t xml:space="preserve"> GRADBENA ODPRTINA: 110 x 232 cm SVETLA ODPRTINA: 98 x 224 cm SVETEL PREHOD: 91 x 224 cm; enokrilna požarna vrata v blagajno v pritličju, po shemi</t>
    </r>
  </si>
  <si>
    <r>
      <t>POZ V3.7-k-P;</t>
    </r>
    <r>
      <rPr>
        <sz val="10"/>
        <rFont val="Roboto Condensed"/>
      </rPr>
      <t xml:space="preserve"> GRADBENA ODPRTINA: 110 x 232 cm SVETLA ODPRTINA: 98 x 224 cm ; SVETEL PREHOD: 91 x 224 cm; enokrilna požarna vrata iz hodnika v predprostor stopnišča pred dvorano v pritličju, po shemi</t>
    </r>
  </si>
  <si>
    <r>
      <t xml:space="preserve">POZ V3.8; </t>
    </r>
    <r>
      <rPr>
        <sz val="10"/>
        <rFont val="Roboto Condensed"/>
      </rPr>
      <t>GRADBENA ODPRTINA: 110 x 232 cm SVETLA ODPRTINA: 98 x 224 cm SVETEL PREHOD: 91 x 224 cm ; enokrilna vrata v stranski oder v pritličju pred dvorano, po shemi</t>
    </r>
  </si>
  <si>
    <r>
      <t>POZ V3.9;</t>
    </r>
    <r>
      <rPr>
        <sz val="10"/>
        <rFont val="Roboto Condensed"/>
      </rPr>
      <t xml:space="preserve"> GRADBENA ODPRTINA: 135 x 214 cm; SVETLA ODPRTINA: 130 x 214 cm  ;  SVETEL PREHOD: 120  x 214 cm; evakuacijska vrata iz dvorane, po shemi</t>
    </r>
  </si>
  <si>
    <r>
      <t xml:space="preserve">POZ V4.1-k ; </t>
    </r>
    <r>
      <rPr>
        <sz val="10"/>
        <rFont val="Roboto Condensed"/>
      </rPr>
      <t>GRADBENA ODPRTINA: 100 x 295 cm ; SVETLA ODPRTINA: 88 x 232 cm ; SVETEL PREHOD: 81 x 232 cm; enokrilna vrata v pisarne, sejne sobe, garderobe in čajne kuhinje v nadstropjih, po shemi</t>
    </r>
  </si>
  <si>
    <r>
      <t xml:space="preserve">POZ V4.1*- k ; </t>
    </r>
    <r>
      <rPr>
        <sz val="10"/>
        <rFont val="Roboto Condensed"/>
      </rPr>
      <t>GRADBENA ODPRTINA: 100 x 279 cm ; SVETLA ODPRTINA: 88 x 232 cm ; SVETEL PREHOD: 81 x 232 cm; enokrilna vrata v garderobe v 2.nadstropju dvorane, po shemi</t>
    </r>
  </si>
  <si>
    <r>
      <t xml:space="preserve">POZ V4.1a-k ; </t>
    </r>
    <r>
      <rPr>
        <sz val="10"/>
        <rFont val="Roboto Condensed"/>
      </rPr>
      <t>GRADBENA ODPRTINA: 110 x 276 cm ; SVETLA ODPRTINA: 98 x 232 cm ; SVETEL PREHOD: 91 x 232 cm; enokrilna vrata v pisarno in sejno sobo v pritličju, po shemi</t>
    </r>
  </si>
  <si>
    <r>
      <t xml:space="preserve">POZ  V4.1b-k; </t>
    </r>
    <r>
      <rPr>
        <sz val="10"/>
        <rFont val="Roboto Condensed"/>
      </rPr>
      <t>GRADBENA ODPRTINA: 110 x 276 cm SVETLA ODPRTINA: 98 x 232 cm SVETEL PREHOD: 91 x 232 cm; enokrilna vrata v server v pritličju uprave, po shemi</t>
    </r>
  </si>
  <si>
    <r>
      <t xml:space="preserve">POZ V4.2; </t>
    </r>
    <r>
      <rPr>
        <sz val="10"/>
        <rFont val="Roboto Condensed"/>
      </rPr>
      <t>GRADBENA ODPRTINA: 105 x 232 cm SVETLA ODPRTINA: 93 x 226 cm SVETEL PREHOD: 86 x 226 cm; vrata v video sobo iz velike sejne sobe v pritličju uprave, po shemi</t>
    </r>
  </si>
  <si>
    <r>
      <t xml:space="preserve">POZ V4.2a-k; </t>
    </r>
    <r>
      <rPr>
        <sz val="10"/>
        <rFont val="Roboto Condensed"/>
      </rPr>
      <t>GRADBENA ODPRTINA: 100 x 276 cm SVETLA ODPRTINA: 88 x 232 cm SVETEL PREHOD: 81 x 232 cm; vrata v knjigomat v knjižnici v pritličju, po shemi</t>
    </r>
  </si>
  <si>
    <r>
      <t xml:space="preserve">POZ V4.2b-k; </t>
    </r>
    <r>
      <rPr>
        <sz val="10"/>
        <rFont val="Roboto Condensed"/>
      </rPr>
      <t>GRADBENA ODPRTINA: 105 x 215 cm SVETLA ODPRTINA: 93 x 209 cm SVETEL PREHOD: 86 x 209 cm; vrata v server v knjižnici v pritličju, po shemi</t>
    </r>
  </si>
  <si>
    <r>
      <t xml:space="preserve">POZ  V4.5-k-P; </t>
    </r>
    <r>
      <rPr>
        <sz val="10"/>
        <rFont val="Roboto Condensed"/>
      </rPr>
      <t>GRADBENA ODPRTINA: 110 x 232 cm SVETLA ODPRTINA: 98 x 224 cm SVETEL PREHOD: 91 x 224 cm; vrata v servis v pritličju v knjižnici, po shemi</t>
    </r>
  </si>
  <si>
    <r>
      <t xml:space="preserve">POZ T V4.6-k; </t>
    </r>
    <r>
      <rPr>
        <sz val="10"/>
        <rFont val="Roboto Condensed"/>
      </rPr>
      <t xml:space="preserve"> GRADBENA ODPRTINA: 110 x 232 cm SVETLA ODPRTINA: 98 x 224 cm SVETEL PREHOD: 91 x 224 cm</t>
    </r>
    <r>
      <rPr>
        <b/>
        <sz val="10"/>
        <rFont val="Roboto Condensed"/>
      </rPr>
      <t xml:space="preserve">; </t>
    </r>
    <r>
      <rPr>
        <sz val="10"/>
        <rFont val="Roboto Condensed"/>
      </rPr>
      <t>enokrilna vrata v arhiv v knjižnici v pritličju, po shemi</t>
    </r>
  </si>
  <si>
    <r>
      <t>POZ V5.1;</t>
    </r>
    <r>
      <rPr>
        <sz val="10"/>
        <rFont val="Roboto Condensed"/>
      </rPr>
      <t xml:space="preserve"> GRADBENA ODPRTINA: 110 x 276 cm SVETLA ODPRTINA: 98 x 232 cm SVETEL PREHOD: 91 x 232 cm; enokrilna vrata v sanitarije za invalide v pritličju, po shemi</t>
    </r>
  </si>
  <si>
    <r>
      <t xml:space="preserve">POZ V5.1a; </t>
    </r>
    <r>
      <rPr>
        <sz val="10"/>
        <rFont val="Roboto Condensed"/>
      </rPr>
      <t>GRADBENA ODPRTINA: 100 x 232 cm SVETLA ODPRTINA: 88 x 226 cm SVETEL PREHOD: 81 x 226 cm; enokrilna vrata v sanitarije za zaposlene v kleti objekta, po shemi</t>
    </r>
  </si>
  <si>
    <r>
      <t xml:space="preserve">POZ V5.2; </t>
    </r>
    <r>
      <rPr>
        <sz val="10"/>
        <rFont val="Roboto Condensed"/>
      </rPr>
      <t>GRADBENA ODPRTINA: 110 x 232 cm SVETLA ODPRTINA: 98 x 226 cm SVETEL PREHOD: 91 x 226 cm; vrata v sanitarije inv v 1.nadstropju, po shemi</t>
    </r>
  </si>
  <si>
    <r>
      <t>POZ V5.2a;</t>
    </r>
    <r>
      <rPr>
        <sz val="10"/>
        <rFont val="Roboto Condensed"/>
      </rPr>
      <t xml:space="preserve"> GRADBENA ODPRTINA: 100 x 295 cm SVETLA ODPRTINA: 88 x 232 cm SVETEL PREHOD: 81 x 232 cm; vrata v sanitarije v 1.nadstropju dvorane, po shemi</t>
    </r>
  </si>
  <si>
    <r>
      <t>POZ V5.2a*;</t>
    </r>
    <r>
      <rPr>
        <sz val="10"/>
        <rFont val="Roboto Condensed"/>
      </rPr>
      <t xml:space="preserve"> GRADBENA ODPRTINA: 100 x 279 cm SVETLA ODPRTINA: 88 x 232 cm SVETEL PREHOD: 81 x 232 cm; vrata v sanitarije v 1.nadstropju dvorane, po shemi</t>
    </r>
  </si>
  <si>
    <r>
      <t xml:space="preserve">POZ V5.2b; </t>
    </r>
    <r>
      <rPr>
        <sz val="10"/>
        <rFont val="Roboto Condensed"/>
      </rPr>
      <t>GRADBENA ODPRTINA: 100 x 279 cm; SVETLA ODPRTINA: 88 x 232 cm SVETEL PREHOD: 81 x 232 cm; vrata v sanitarije v 1. in 2.nadstropju, po shemi</t>
    </r>
  </si>
  <si>
    <r>
      <t xml:space="preserve">POZ V5.2b* ; </t>
    </r>
    <r>
      <rPr>
        <sz val="10"/>
        <rFont val="Roboto Condensed"/>
      </rPr>
      <t>GRADBENA ODPRTINA: 95 x 279 cm ; SVETLA ODPRTINA: 83 x 232 cm SVETEL PREHOD: 76 x 232 cm; vrata v čistila 2.nadstropju, po shemi</t>
    </r>
  </si>
  <si>
    <r>
      <t xml:space="preserve">POZ V5.2c ; </t>
    </r>
    <r>
      <rPr>
        <sz val="10"/>
        <rFont val="Roboto Condensed"/>
      </rPr>
      <t>GRADBENA ODPRTINA: 100 x 232 cm SVETLA ODPRTINA: 88 x 224 cm SVETEL PREHOD: 81 x 224 cm; vrata v sanitarije v 1. in 2.nadstropju, po shemi</t>
    </r>
  </si>
  <si>
    <r>
      <t xml:space="preserve">POZ V5.2c* ; </t>
    </r>
    <r>
      <rPr>
        <sz val="10"/>
        <rFont val="Roboto Condensed"/>
      </rPr>
      <t>GRADBENA ODPRTINA: 100 x 295 cm SVETLA ODPRTINA: 89 x 232 cm SVETEL PREHOD: 85 x 232 cm; vrata v sanitarije v 1. in 2.nadstropju, po shemi</t>
    </r>
  </si>
  <si>
    <r>
      <t xml:space="preserve">POZ V6.3 ; </t>
    </r>
    <r>
      <rPr>
        <sz val="10"/>
        <rFont val="Roboto Condensed"/>
      </rPr>
      <t>GRADBENA ODPRTINA: 135 x 232 cm SVETLA ODPRTINA: 121 x 226 cm SVETEL PREHOD: 117 x 226 cm; enokrilna vrata v jašek, po shemi</t>
    </r>
  </si>
  <si>
    <r>
      <t xml:space="preserve">POZ V7.1 ; </t>
    </r>
    <r>
      <rPr>
        <sz val="10"/>
        <rFont val="Roboto Condensed"/>
      </rPr>
      <t>GRADBENA ODPRTINA: 186 x 391 cm ; SVETLA ODPRTINA: 175 x 391 cm SVETEL PREHOD: 175 x 391 cm; vrata v prireditveni prostor v pritličju, po shemi</t>
    </r>
  </si>
  <si>
    <r>
      <t xml:space="preserve">POZ V7.3 ; </t>
    </r>
    <r>
      <rPr>
        <sz val="10"/>
        <rFont val="Roboto Condensed"/>
      </rPr>
      <t>GRADBENA ODPRTINA: 105 x 286 cm - kaseta 220 x 286 cm; SVETLA ODPRTINA: 100 x 276 cm SVETEL PREHOD: 100 x 76 cm; drsna vrata v čajno kuhinjo v upravi v pritličju, po shemi</t>
    </r>
  </si>
  <si>
    <r>
      <t xml:space="preserve">POZ V7.4 ; </t>
    </r>
    <r>
      <rPr>
        <sz val="10"/>
        <rFont val="Roboto Condensed"/>
      </rPr>
      <t>GRADBENA ODPRTINA: 95x 242 cm - kaseta 200 x 242 cm; SVETLA ODPRTINA: 90 x 232 cm SVETEL PREHOD: 90 x 232 cm; drsna vrata v sanitarijah za zaposlene v kleti, po shemi</t>
    </r>
  </si>
  <si>
    <t>a./ tlak : izgotovljen parket  d = 1.5 cm  vključno z zaključnimi masivnimi hrastovimi letvicami;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b./ sistemske paneli dvignjenega poda  v deb. cca 40 mm,  dim. plošč 60 x 60 cm;. d = 4.0 cm paneli so iz kalcijevega sulfata, razred odziva na ogenj A1 skladno z EN13501-1. Robovi plošč oblikovani na pero in utor in medsebojno lepljeni.
- sistemska nosilna podkonstrukcija iz kovinskih nosilnih stojk tip L za končno višino poda 440 mm. Stojke morajo zagotavljati fino nastavitev višine z nivelirnimi kovinskimi stojkami s tesnilom in povezovalnimi profili.  Po tehničnem listu proizvajalca. npr.: Lindner Floor&amp;more G 40 x L / D ali enakovr., koristna višina = 440 mm .......38.5 cm (okvirna mreža + netto zračni prostor)</t>
  </si>
  <si>
    <r>
      <t>a./tlak: masivni tehno parket d =  1.5 cm evropski hrast, surov, finalno obdelan na objektu, oljen, lepljen z dvokomponentnim lepilom kot. npr. Kerakoll SLC L34 -evolution ali enakovredno na ustrezno podlago. Deb. parketa 14 mm, širina posamezne lamele je od 14 - 20 mm, dolžina posamezne lamele je od 200-300 mm, kot npr. Cora, tip Industriale 14x14-20x200-300mm ali enakovredno, vključno z zaključnimi masivnimi hrastovimi letvicami.. V vsako nastopno ploskev se na rob stopnice v predhodno izvedeno zarezo vgradita</t>
    </r>
    <r>
      <rPr>
        <b/>
        <sz val="10"/>
        <rFont val="Roboto Condensed"/>
      </rPr>
      <t xml:space="preserve"> 3 kom</t>
    </r>
    <r>
      <rPr>
        <sz val="10"/>
        <rFont val="Roboto Condensed"/>
      </rPr>
      <t xml:space="preserve"> medeninasta profila dimenzije 20x4 mm na medsebojni razdalji 2 cm, odmik od roba stopnice skladno s SIST ISO 21542:2021 Talna obloga mora imeti odziv na ogenj vsaj: Cfl-s2.
</t>
    </r>
  </si>
  <si>
    <r>
      <t>POZ  SS1</t>
    </r>
    <r>
      <rPr>
        <sz val="10"/>
        <rFont val="Roboto Condensed"/>
      </rPr>
      <t xml:space="preserve"> : GRADBENA ODPRTINA: 207 x 276 cm; SVETLA ODPRTINA: 90 x 232 cm; SVETEL PREHOD: 87 x 232 cm; steklena stena z vrati v čakalnico v upravnem delu pritličju, po shemi</t>
    </r>
  </si>
  <si>
    <r>
      <t>POZ SS2:</t>
    </r>
    <r>
      <rPr>
        <sz val="10"/>
        <rFont val="Roboto Condensed"/>
      </rPr>
      <t xml:space="preserve"> GRADBENA ODPRTINA: 560 x 295 cm SVETLA ODPRTINA: 87 x 232 cm SVETEL PREHOD: 80 x 232 cm; steklena stena z vrati v pisarne vodij v upravnem delu 1N, po shemi</t>
    </r>
  </si>
  <si>
    <r>
      <t>POZ SS3:</t>
    </r>
    <r>
      <rPr>
        <sz val="10"/>
        <rFont val="Roboto Condensed"/>
      </rPr>
      <t xml:space="preserve"> GRADBENA ODPRTINA: 560 x 295 cm SVETLA ODPRTINA: 87 x 232 cm SVETEL PREHOD: 80 x 232 cm; steklena stena z vrati v pisarne vodij v upravnem delu 1N, po shemi</t>
    </r>
  </si>
  <si>
    <r>
      <t>POZ SS4:</t>
    </r>
    <r>
      <rPr>
        <sz val="10"/>
        <rFont val="Roboto Condensed"/>
      </rPr>
      <t xml:space="preserve"> GRADBENA ODPRTINA: 500 x 295 cm SVETLA ODPRTINA: 87 x 232 cm SVETEL PREHOD: 80 x 232 cm; steklena stena z vrati v pravljično sobo v knjižnici v 1N, po shemi</t>
    </r>
  </si>
  <si>
    <r>
      <t>POZ SS7;</t>
    </r>
    <r>
      <rPr>
        <sz val="10"/>
        <rFont val="Roboto Condensed"/>
      </rPr>
      <t xml:space="preserve"> GRADBENA ODPRTINA: 375 x 295 cm ; steklena stena v prostoru domoznanske zbirke v knjižnici v 2N, po shemi</t>
    </r>
  </si>
  <si>
    <r>
      <t>POZ V1.6;</t>
    </r>
    <r>
      <rPr>
        <sz val="10"/>
        <rFont val="Roboto Condensed"/>
      </rPr>
      <t xml:space="preserve">  GRADBENA ODPRTINA: 106x226 cm SVETLA ODPRTINA: 106x226 cm SVETEL PREHOD: 98x226 cm; izhod iz stranskega odra dvorane v pritličju; zunanja, enokrilna Alu vrata (kot npr. proizvajalec Schüco ADS75 HD.HI ali enakovredno)</t>
    </r>
  </si>
  <si>
    <r>
      <t>POZ V1.6a</t>
    </r>
    <r>
      <rPr>
        <sz val="10"/>
        <rFont val="Roboto Condensed"/>
      </rPr>
      <t xml:space="preserve"> ; GRADBENA ODPRTINA: 118x232 cm SVETLA ODPRTINA: 118x232 cm SVETEL PREHOD: 110x224 cm; evakuacijski izhod iz knjižnice v pritličju; zunanja, enokrilna Alu vrata (kot npr. proizvajalec Schüco ADS75 HD.HI ali enakovredno)</t>
    </r>
  </si>
  <si>
    <r>
      <t>POZ V1.7</t>
    </r>
    <r>
      <rPr>
        <sz val="10"/>
        <rFont val="Roboto Condensed"/>
      </rPr>
      <t>; GRADBENA ODPRTINA: 165x289 cm SVETLA ODPRTINA: 165x289 cm SVETEL PREHOD: 157x289 cm; evakuacijski izhod iz dvorane; zunanja, dvokrilna Alu vrata (kot npr. proizvajalec Schüco ADS75 HD.HI ali enakovredno)</t>
    </r>
  </si>
  <si>
    <r>
      <t>POZ V3.3-k-P</t>
    </r>
    <r>
      <rPr>
        <sz val="10"/>
        <rFont val="Roboto Condensed"/>
      </rPr>
      <t>; GRADBENA ODPRTINA: 201x365 cm; SVETLA ODPRTINA: 179x226 cmSVETEL PREHOD: 164x226 cm; notranja, dvokrilna požarna Alu vrata (kot npr. proizvajalec Schüco ADS80 FR60 ali enakovredno); - svetla širina prehoda glavnega krila = 90 cm</t>
    </r>
  </si>
  <si>
    <r>
      <t>POZ V3.4;</t>
    </r>
    <r>
      <rPr>
        <sz val="10"/>
        <rFont val="Roboto Condensed"/>
      </rPr>
      <t xml:space="preserve"> GRADBENA ODPRTINA: 201x365 cm SVETLA ODPRTINA: 179x226 cmSVETEL PREHOD: 164x226 cm; vrata na hodniku uprave v pritličju; notranja, dvokrilna Alu vrata (kot npr. proizvajalec Schüco ADS50 NI ali enakovredno); - svetla širina prehoda glavnega krila = 94 cm</t>
    </r>
  </si>
  <si>
    <r>
      <t xml:space="preserve">POZ V3.10-P;  </t>
    </r>
    <r>
      <rPr>
        <sz val="10"/>
        <rFont val="Roboto Condensed"/>
      </rPr>
      <t>GRADBENA ODPRTINA: 112 x 232 cm SVETLA ODPRTINA: 104 x 228 cm SVETEL PREHOD: 97 x 228 cm; požarna enokrilna vrata EI60 v pritličju</t>
    </r>
  </si>
  <si>
    <r>
      <t xml:space="preserve">POZ V6.3a-P;  </t>
    </r>
    <r>
      <rPr>
        <sz val="10"/>
        <rFont val="Roboto Condensed"/>
      </rPr>
      <t>GRADBENA ODPRTINA: 135x 202 cm SVETLA ODPRTINA: 114 x 192 cm SVETEL PREHOD: 107 x 192 cm; enokrilna vrata znotraj jaškov v pritličju, 1N in 2N</t>
    </r>
  </si>
  <si>
    <r>
      <t xml:space="preserve">POZ V6.3b-P;  </t>
    </r>
    <r>
      <rPr>
        <sz val="10"/>
        <rFont val="Roboto Condensed"/>
      </rPr>
      <t>GRADBENA ODPRTINA: 110 x 232 cm SVETLA ODPRTINA: 94 x 224 cm SVETEL PREHOD: 97  x 224 cm; enokrilna vrata v jašek v 1N dvorane</t>
    </r>
  </si>
  <si>
    <r>
      <t xml:space="preserve">POZ V6.4;  </t>
    </r>
    <r>
      <rPr>
        <sz val="10"/>
        <rFont val="Roboto Condensed"/>
      </rPr>
      <t>GRADBENA ODPRTINA: 112 x 232 cm SVETLA ODPRTINA: 96 x 224 cm SVETEL PREHOD: 89 x 224 cm; izhod na strehi v 1N. - dvorana in knjižnica</t>
    </r>
  </si>
  <si>
    <r>
      <t xml:space="preserve">POZ V6.5 ; </t>
    </r>
    <r>
      <rPr>
        <sz val="10"/>
        <rFont val="Roboto Condensed"/>
      </rPr>
      <t>GRADBENA ODPRTINA: 110 x 232 cm SVETLA ODPRTINA: 94 x 224 cm SVETEL PREHOD: 97 x 224 cm; vrata na hodniku v 1. in 2. nadstropju dvorane</t>
    </r>
  </si>
  <si>
    <t>notranja, enokrilna požarna Alu vrata (kot npr. proizvajalec Schüco ADS80 FR60 ali enakovredno) VGRADNJA: - suhomontažna, AB stena, d=50 cm</t>
  </si>
  <si>
    <r>
      <t xml:space="preserve">POZ V6.6b-P ; </t>
    </r>
    <r>
      <rPr>
        <sz val="10"/>
        <rFont val="Roboto Condensed"/>
      </rPr>
      <t>GRADBENA ODPRTINA: 102 x 190 cm SVETLA ODPRTINA: 89 x 183 cm SVETEL PREHOD: 86 x 183 cm;  požarna vrata nad dvorano v 1. nadstropju</t>
    </r>
  </si>
  <si>
    <t>notranja, enokrilna požarna Alu vrata (kot npr. proizvajalec Schüco ADS80 FR60 ali enakovredno) VGRADNJA: - suhomontažna, AB stena, d=50,00 cm</t>
  </si>
  <si>
    <r>
      <t xml:space="preserve">POZ V6.6c-P ; </t>
    </r>
    <r>
      <rPr>
        <sz val="10"/>
        <rFont val="Roboto Condensed"/>
      </rPr>
      <t>GRADBENA ODPRTINA: 110 x 232 cm SVETLA ODPRTINA: 94 x 224 cm SVETEL PREHOD: 97 x 224 cm; požarna vrata v garderobe dvorane v 2. nadstropju</t>
    </r>
  </si>
  <si>
    <r>
      <t xml:space="preserve">POZ V6.6-k-P ; </t>
    </r>
    <r>
      <rPr>
        <sz val="10"/>
        <rFont val="Roboto Condensed"/>
      </rPr>
      <t>GRADBENA ODPRTINA: 110 x 232 cm SVETLA ODPRTINA: 94 x 224 cm SVETEL PREHOD: 97 x 224 cm;  požarna vrata na hodniku v 1. in 2. nadstropju dvorane</t>
    </r>
  </si>
  <si>
    <r>
      <t xml:space="preserve">POZ V8.1 ; </t>
    </r>
    <r>
      <rPr>
        <sz val="10"/>
        <rFont val="Roboto Condensed"/>
      </rPr>
      <t>GRADBENA ODPRTINA: 115 x 232 cm SVETLA ODPRTINA: 100 x 224 cm SVETEL PREHOD: 93 x 224 cm;  vrata znotraj arhiva knjižnice v kleti</t>
    </r>
  </si>
  <si>
    <r>
      <t xml:space="preserve">POZ V8.1a1-P ; </t>
    </r>
    <r>
      <rPr>
        <sz val="10"/>
        <rFont val="Roboto Condensed"/>
      </rPr>
      <t>GRADBENA ODPRTINA: 115 x 232 cm SVETLA ODPRTINA: 100 x 224 cm SVETEL PREHOD: 93 x 224 cm;  požarna vrata EI30 v kleti</t>
    </r>
  </si>
  <si>
    <r>
      <t xml:space="preserve">POZ V8.1a-P ; </t>
    </r>
    <r>
      <rPr>
        <sz val="10"/>
        <rFont val="Roboto Condensed"/>
      </rPr>
      <t>GRADBENA ODPRTINA: 115 x 232 cm SVETLA ODPRTINA: 100 x 224 cm SVETEL PREHOD: 93 x 224 cm;  požarna vrata EI30 v kleti</t>
    </r>
  </si>
  <si>
    <r>
      <t xml:space="preserve">POZ V8.1b-P ; </t>
    </r>
    <r>
      <rPr>
        <sz val="10"/>
        <rFont val="Roboto Condensed"/>
      </rPr>
      <t>GRADBENA ODPRTINA: 115 x 232 cm SVETLA ODPRTINA: 100 x 224 cm SVETEL PREHOD: 93 x 224 cm;  požarna vrata EI60 v kleti</t>
    </r>
  </si>
  <si>
    <r>
      <t xml:space="preserve">POZ V8.1b- k-P ; </t>
    </r>
    <r>
      <rPr>
        <sz val="10"/>
        <rFont val="Roboto Condensed"/>
      </rPr>
      <t>GRADBENA ODPRTINA: 115 x 232 cm SVETLA ODPRTINA: 100 x 224 cm SVETEL PREHOD: 93 x 224 cm;  požarna vrata EI60 v kleti</t>
    </r>
  </si>
  <si>
    <r>
      <t xml:space="preserve">POZ V8.1b1- k-P ; </t>
    </r>
    <r>
      <rPr>
        <sz val="10"/>
        <rFont val="Roboto Condensed"/>
      </rPr>
      <t>GRADBENA ODPRTINA: 115 x 232 cm SVETLA ODPRTINA: 100 x 224 cm SVETEL PREHOD: 93 x 224 cm;  požarna vrata EI60 v kleti</t>
    </r>
  </si>
  <si>
    <r>
      <t xml:space="preserve">POZ V8.2-P ; </t>
    </r>
    <r>
      <rPr>
        <sz val="10"/>
        <rFont val="Roboto Condensed"/>
      </rPr>
      <t>GRADBENA ODPRTINA: 180 x 232 cm SVETLA ODPRTINA: 165 x 224 cm SVETEL PREHOD: 151x 224 cm; požarna dvokrilna vrata EI60 v kleti</t>
    </r>
  </si>
  <si>
    <r>
      <t xml:space="preserve">POZ V8.3-P ; </t>
    </r>
    <r>
      <rPr>
        <sz val="10"/>
        <rFont val="Roboto Condensed"/>
      </rPr>
      <t>GRADBENA ODPRTINA: 640 x 281 cm SVETLA ODPRTINA: 640 x 251 cm SVETEL PREHOD: 640 x 251 cm; dvokrilna požarna drsna vrata EI30 v kleti</t>
    </r>
  </si>
  <si>
    <r>
      <t xml:space="preserve">POZ V9.1 ; </t>
    </r>
    <r>
      <rPr>
        <sz val="10"/>
        <rFont val="Roboto Condensed"/>
      </rPr>
      <t>GRADBENA ODPRTINA 80 x 131: cm SVETLA ODPRTINA: 80 x 124 cm SVETEL PREHOD: 73 x 124 cm; vrata servisni dostop pod dvorano z uvozne rampe</t>
    </r>
  </si>
  <si>
    <r>
      <t xml:space="preserve">K8  čistila, garderobe za lokal : </t>
    </r>
    <r>
      <rPr>
        <sz val="10"/>
        <rFont val="Roboto Condensed"/>
      </rPr>
      <t xml:space="preserve">kompletna izdelava finalnega tlaka v sestavi:
a./ dobava in polaganje talnih keramičnih ploščic tip: kot. npr Keope, Elements design, White, dim 120/278cm ali enakovredno , fuge širine do 3 mm, fugiranje z vodoodporno fugirno maso, v tonu po izboru arhitekta, kompletno z vsemi pomožnimi deli, prenosi in transporti do mesta vgrajevanja. Polaganje po shemi arhitekta.
a./  tlak: keramične ploščice d =  1.5 cm,  vgrajene tankolepilno,
b./ cement-akrilatno lepilo d =  0.2 cm
</t>
    </r>
  </si>
  <si>
    <r>
      <t xml:space="preserve">N4   Sanitarije/umivalnice v garderobah v 2.nad, 1cm prag proti garderobi: </t>
    </r>
    <r>
      <rPr>
        <sz val="10"/>
        <rFont val="Roboto Condensed"/>
      </rPr>
      <t>kompletna izdelava finalnega tlaka v sestavi: 
a./tlak: dobava in vgrajevanje velikoformatne keramične ploščice tip: kot. npr Keope, Elements design, White, dim 120/278cm ali enakovredno   (vgraj.tankolepilno  +</t>
    </r>
    <r>
      <rPr>
        <b/>
        <sz val="10"/>
        <rFont val="Roboto Condensed"/>
      </rPr>
      <t xml:space="preserve"> cokel</t>
    </r>
    <r>
      <rPr>
        <sz val="10"/>
        <rFont val="Roboto Condensed"/>
      </rPr>
      <t xml:space="preserve"> 10cm d =  1.0 cm; fuge širine do 3 mm, fugiranje z vodoodporno fugirno maso, v tonu po izboru arhitekta, 
b./  cement-akrilatno lepilo d =  0.5 cm
c./ hidroizolacija: dvokomponentni hidroizolacijski premaz na bazi hidravličnih veziv in polimerov, npr.: Mapelastic ali enakovredno;  kompletno z vsemi pomožnimi deli, prenosi in transporti do mesta vgrajevanja
</t>
    </r>
  </si>
  <si>
    <r>
      <t xml:space="preserve">P7   Pisarniški prostori v občini, server, knjižnica ; </t>
    </r>
    <r>
      <rPr>
        <sz val="10"/>
        <rFont val="Roboto Condensed"/>
      </rPr>
      <t xml:space="preserve">kompletna izdelava finalnega tlaka v sestavi:
a./ tlak : tekstilno oblogo 5 mm; d = 0.5 cm ;
Dobava in montaža iglane tekstilne talne obloge, dimenzije 50 x 50cm, debeline najmanj 8,9 mm, kot je MILLIKEN Nordic Stories Tectonic ali enakovredno. Barva in vzorec po izbiri projektanta. Montaža zajema opasovanje v prostor in polaganje na disperzijski protidrsni premaz kot npr. UZIN U1000. Talna obloga mora ustrezati naslednjim zahtevam:    
•	100% SDN 6.6
•	Razred udobja LC1, 
•	podložna pena WellBAC® za izboljšano udobje in absorpcijo zvoka
•	Odpornost na madeže in tekočine StainSmart® za preprosto vzdrževanje
•	gostota iglanja min 193.701  /m2
•	dimenzijska stabilnost ≤ 0,2 %
•	min znižanje udarnega zvoka ISO 10140 ΔLw ca. 31 dB
•	min absorpcija zvoka EN ISO 354 Ca. 0,25 αw
•	Razred namambnosti uporabe 33
•	Odpornost na kolesa stolov BS EN 985:2001 razred A
•	Protizdrsnost DS
•	min 59% recikliranih sestavin
•	Primerno za talno gretje
•	Elektrostatičnost EN 6356 ≤ 2 kV (antistatična)
•	Ognjeodpornost EN 13501-1 Bfl-s1
•	certifikati: M1, EPD, TüV profi, CRI Plus
</t>
    </r>
  </si>
  <si>
    <r>
      <rPr>
        <b/>
        <sz val="10"/>
        <rFont val="Roboto Condensed"/>
      </rPr>
      <t>Protipožarna obloga jaška:</t>
    </r>
    <r>
      <rPr>
        <sz val="10"/>
        <rFont val="Roboto Condensed"/>
      </rPr>
      <t xml:space="preserve"> kompletna izvedba protipožarne obloge jaška glejdetajl arhitekta; obloga se izvede z PROMATECH </t>
    </r>
    <r>
      <rPr>
        <vertAlign val="subscript"/>
        <sz val="10"/>
        <rFont val="Cambria"/>
        <family val="1"/>
        <charset val="238"/>
      </rPr>
      <t xml:space="preserve"> </t>
    </r>
    <r>
      <rPr>
        <vertAlign val="superscript"/>
        <sz val="16"/>
        <rFont val="Cambria"/>
        <family val="1"/>
        <charset val="238"/>
      </rPr>
      <t>®</t>
    </r>
    <r>
      <rPr>
        <vertAlign val="subscript"/>
        <sz val="16"/>
        <rFont val="Cambria"/>
        <family val="1"/>
        <charset val="238"/>
      </rPr>
      <t xml:space="preserve">   </t>
    </r>
    <r>
      <rPr>
        <sz val="12"/>
        <rFont val="Cambria"/>
        <family val="1"/>
        <charset val="238"/>
      </rPr>
      <t xml:space="preserve">500 </t>
    </r>
    <r>
      <rPr>
        <vertAlign val="subscript"/>
        <sz val="16"/>
        <rFont val="Cambria"/>
        <family val="1"/>
        <charset val="238"/>
      </rPr>
      <t>.</t>
    </r>
  </si>
  <si>
    <t>Vsi elementi so izdelani iz materialov ki so primerni za uporabo v profesionalnih kuhinjah ter hkrati ustrezajo  zakonu o zdravstveni ustreznosti živil in izdelkov in snovi, ki prihajajo v stik z živili.</t>
  </si>
  <si>
    <t xml:space="preserve">Vsi deli nevtralne opreme so izdelani iz nerjavne pločevine AiSi 304 (CrNi 18/10) . </t>
  </si>
  <si>
    <t>Delovne površine so narejene iz nerjavne pločevine debeline najmanj 1,5 mm.</t>
  </si>
  <si>
    <t>Površine s stensko zaščito imajo stenski zavih visok 100 mm in debelino zaviha 15 mm. Vsi vzdolžni robovi površine so zaobljeni z radiem r=8 mm. Površine imajo na spodnjem vzdolžnem delu odkapne robove, ki preprečujejo neposredno zatekanje tekočin po spodnjem delu elementa.</t>
  </si>
  <si>
    <t>Predali opremljeni z nerjavnimi teleskopskimi vodilil. Nosilnost predalov je 60 kg.</t>
  </si>
  <si>
    <t>Vsi robovi polic, oblog so izvedeni z dvojnimi stisnjenimi robovi, tako da ni ostrih robov. Vmesne police nevtralnih pultov nastavljive po višini.</t>
  </si>
  <si>
    <t xml:space="preserve">Drsna vrata so dvostenske izvedbe in uležajena na PVC koleščkih, ki zagotavljajo neslišno in lahko drsenje vrat. Montaža in demontaža drsnih vrat je enostavna. Odbojniki v bočnih oblogah omogočajo neslišno zapiranje. Krilna vrata so dvostenske izvedbe in vpeta v tečaje s teflonsko pušo. </t>
  </si>
  <si>
    <t>Vsi pulti stojijo na regulacijskih nogah okrogle izvedbe (nerjavne) s katerimi zagotavljajo stabilnost in vodoravnost pulta.</t>
  </si>
  <si>
    <t xml:space="preserve">Vsa korita so podlepljena z zvočno izolacijo.  Vsako korito opremljeno s prelivno cevjo, sifonom in grlom sifona. Noge pomivalnih korit iz nerjavnih kvadratnih cevi 40x40. Noge korit opremljene s kakovostnimi PVC regulacijskimi nogicami v barvi pločevine. Omogočena enostavna regulacija, ki zagotavlja stabilnost in vodoravnost izdelka. </t>
  </si>
  <si>
    <t xml:space="preserve">Regali v celoti izdelani iz nerjavne pločevine. Možnost razširitve sistema regalov z dodatnimi regali in kotnimi ojačitvami. Police izdelane z vzdolžnimi in prečnimi robovi z dvojnimi stisnjenimi robovi tako da ni ostrih robov. Nosilnost posamezne police 150 kg/m dolžine. Možnost naknadne vgradnje dodatnih polic.  Enostavna montaža z nerjavnimi vijaki in kotnimi oporami. Stabilnost in vodoravnost regalov zagotavljajo kvalitetne regulacijske nogice  z vijačnico M10. Stebrički regala v L izvedbi.	</t>
  </si>
  <si>
    <t xml:space="preserve">Spodnje in vmesne police visečih omaric izdelane z 20 mm vzdolžnimi robovi in z dvojnimi stisnjenimi robovi, tako da ni ostrih robov. Vmesne police nastavljive po višini. </t>
  </si>
  <si>
    <t>Drsna vrata omaric so dvostenske izvedbe, uležajena na PVC koleščkih, ki zagotavljajo neslišno in lahko drsenje vrat. Odbojniki v bočnih oblogah omogočajo neslišno zapiranje. Omarice opremljene z nosilci, ki se jih pritrdi na steno.</t>
  </si>
  <si>
    <t>Vozički v celoti izdelani iz nerjavne pločevine in  opremljeni s kakovostnimi uležajenimi kolesi. Guma na kolesih je živilske kvalitete in ne pušča sledi. Vsi vozički opremljeni z gumi odbojniki živilske kvalitete. Police vozičkov z dvojno stisnjenimi robovi tako da ni ostrih robov.</t>
  </si>
  <si>
    <t>Posode bazen vozičkov in vozičkov za moko so v celoti izdelani po higijenskem standardu H2 z zaokroženimi robovi.</t>
  </si>
  <si>
    <t xml:space="preserve">Vsi uporabniku dosegljivi in vidni deli termične opreme so  izdelani iz nerjavne pločevine AiSi 304 (CrNi 18/10). </t>
  </si>
  <si>
    <t xml:space="preserve">Termični elementi so narejeni tako, da se medsebojno spajajo s spojem "od-do" oziroma na stik, kar onemogoča zatekanje politih tekočin. Na prehodih iz ene delovne površine na drugo ni mehanskih ovir. Izvedba spoja je  narejena na način, da se iz termičnega bloka odstrani posamezen aparat brez potrebne demontaže sosednjih aparatov. Elementi so narejeni tako, da omogočajo pritrditev zaključnih letev. Delovne površine morajo biti narejene iz nerjavne pločevine debeline najmanj 1,5 mm. Zadnji del površine mora biti izveden z zavihom ki omogoča namestitev U profila za prekritje spoja z drugimi aparati. </t>
  </si>
  <si>
    <t xml:space="preserve">Stikalne plošče so narejene tako, da so gumbi za upravljanje nameščeni v zaščitnih posteljicah in tako zaščiteni  pred mehanskimi poškodbami. </t>
  </si>
  <si>
    <t xml:space="preserve">Gumbi za upravljanje nameščeni v zaščitnih posteljicah in tako zaščiteni pred mehanskimi poškodbami. </t>
  </si>
  <si>
    <t>Ohišje aparatov je narejeno tako, da je možno na vse v spodnjem delu odprte aparate tudi  naknadno na objektu  namestiti krilna vrata.</t>
  </si>
  <si>
    <t>V fazi oddaje ponudb ni potrebno predložiti tehnične dokumentacije.	 Naročnik bo ponudnika pred 
podpisom pogodbe oziroma oddajo naročila pozval k predložitvi tehnične in druge zahtevane dokumentacije.</t>
  </si>
  <si>
    <t>Izbrani ponudnik bo moral za  ponujeno opremo predložiti veljavne certifikate o ustreznosti oziroma izjave o skladnosti, da je oprema izdelana v skladu s predpisanimi evropskimi smernicami in nacionalnimi predpisi (predpisi in standardi morajo biti v izjavi navedeni).</t>
  </si>
  <si>
    <t>Dobava in montaža kuhinjske in gostinske opreme</t>
  </si>
  <si>
    <t xml:space="preserve">Izvedba komplet rušitev objekta z vsemi sestavnimi deli. Rušitev konstrukcije se izvaja skladno z rušitvenim načrtom, tehničnim poročilom in navodili statika. Izvajalec pred pričetkom del pripravi tehnološki načrt rušenja s prikazom faznosti rušenja in  terminskim planom. Za rušenje objekta se uporabi težka mehanizacija, mala mehanizacija, rezalka za beton, udarno kladivo in kamioni za odvoz ruševin. Izvesti je potrebno vsa potrebna zavarovanja in podpiranja. Nalaganje ruševin in odvoz na trajno deponijo ter plačilo takse. 
OPOMBA: Izvajalec mora v ceni za enoto rušitvenih del zajeti tudi nakladanje in odvoz ruševin na stalno deponijo z plačilom takse !    </t>
  </si>
  <si>
    <r>
      <t>Zasip za kletnimi zidovi</t>
    </r>
    <r>
      <rPr>
        <sz val="10"/>
        <rFont val="Roboto Condensed"/>
      </rPr>
      <t>: dobava in vgrajevanje gramoznega tampona granulacije 0 - 32 mm ali drugega ustreznega materiala, utrjevanje v slojih max. d = 30,00 cm do predpisane zbitosti - po navodilih geomahanika.</t>
    </r>
  </si>
  <si>
    <t>b./ vsa potrebna pripravljalna, vključno z zidarsko pripravo podlagein pospravljalna dela</t>
  </si>
  <si>
    <r>
      <t xml:space="preserve">Protipožarna obloga: </t>
    </r>
    <r>
      <rPr>
        <sz val="10"/>
        <rFont val="Roboto Condensed"/>
      </rPr>
      <t xml:space="preserve">kompletna izvedba protipožarne obloge kanala v pritličju - glej načrt strojnih instalacij. Obloga  se izvede s </t>
    </r>
    <r>
      <rPr>
        <b/>
        <sz val="10"/>
        <rFont val="Roboto Condensed"/>
      </rPr>
      <t>PROMATECT F400</t>
    </r>
    <r>
      <rPr>
        <sz val="10"/>
        <rFont val="Roboto Condensed"/>
      </rPr>
      <t xml:space="preserve"> ploščami, vgrajevanje po tehničnih navodilih proizvajalca - tehnični list. V ceni zajeti tudi pomožne odre za delo na višini, vključno z vsemi pomožnimi deli, prenosi in transporti vsega materiala do mesta vgrajevanja. V ceni zajeti tudi finalno obdelavo plošč  z 2 x nim kitanjem in 2 x nim slikanjem v barvi po izboru arhitekta.</t>
    </r>
    <r>
      <rPr>
        <b/>
        <sz val="10"/>
        <rFont val="Roboto Condensed"/>
      </rPr>
      <t xml:space="preserve"> </t>
    </r>
    <r>
      <rPr>
        <sz val="10"/>
        <rFont val="Roboto Condensed"/>
      </rPr>
      <t>Vse mere mora izvajalec kontrolirati na mestu samem pred izvedbo del.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</si>
</sst>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407]"/>
    <numFmt numFmtId="165" formatCode="###\ ###\ ##0"/>
    <numFmt numFmtId="166" formatCode="_-* #,##0.00_-;\-* #,##0.00_-;_-* \-??_-;_-@_-"/>
    <numFmt numFmtId="167" formatCode="_-* #,##0.00\ _€_-;\-* #,##0.00\ _€_-;_-* &quot;-&quot;??\ _€_-;_-@_-"/>
    <numFmt numFmtId="168" formatCode="#,##0.00\ &quot;€&quot;"/>
    <numFmt numFmtId="169" formatCode="#,##0.00;\-#,##0.00;;@"/>
    <numFmt numFmtId="170" formatCode="#,##0.0"/>
    <numFmt numFmtId="171" formatCode="#,##0.00\ &quot;SIT&quot;"/>
    <numFmt numFmtId="172" formatCode="#,##0.00\ [$EUR]"/>
  </numFmts>
  <fonts count="72">
    <font>
      <sz val="11"/>
      <color theme="1"/>
      <name val="Calibri"/>
      <family val="2"/>
      <scheme val="minor"/>
    </font>
    <font>
      <sz val="11"/>
      <color theme="1"/>
      <name val="Calibri"/>
      <family val="2"/>
      <charset val="238"/>
      <scheme val="minor"/>
    </font>
    <font>
      <sz val="10"/>
      <name val="Arial"/>
      <charset val="238"/>
    </font>
    <font>
      <sz val="10"/>
      <name val="Arial"/>
      <family val="2"/>
    </font>
    <font>
      <b/>
      <sz val="10"/>
      <name val="Arial"/>
      <family val="2"/>
      <charset val="238"/>
    </font>
    <font>
      <sz val="10"/>
      <name val="Arial"/>
      <family val="2"/>
      <charset val="238"/>
    </font>
    <font>
      <b/>
      <sz val="14"/>
      <name val="Arial"/>
      <family val="2"/>
      <charset val="238"/>
    </font>
    <font>
      <sz val="14"/>
      <name val="Arial"/>
      <family val="2"/>
      <charset val="238"/>
    </font>
    <font>
      <b/>
      <sz val="11"/>
      <name val="Arial"/>
      <family val="2"/>
      <charset val="238"/>
    </font>
    <font>
      <b/>
      <sz val="9"/>
      <name val="Arial"/>
      <family val="2"/>
      <charset val="238"/>
    </font>
    <font>
      <sz val="9"/>
      <name val="Arial"/>
      <family val="2"/>
      <charset val="238"/>
    </font>
    <font>
      <b/>
      <sz val="12"/>
      <name val="Arial"/>
      <family val="2"/>
      <charset val="238"/>
    </font>
    <font>
      <sz val="10"/>
      <name val="Roboto Condensed"/>
    </font>
    <font>
      <sz val="11"/>
      <name val="Roboto Condensed"/>
    </font>
    <font>
      <b/>
      <sz val="10"/>
      <name val="Roboto Condensed"/>
    </font>
    <font>
      <b/>
      <sz val="11"/>
      <name val="Roboto Condensed"/>
    </font>
    <font>
      <b/>
      <sz val="16"/>
      <name val="Roboto Condensed"/>
    </font>
    <font>
      <sz val="9"/>
      <name val="Roboto Condensed"/>
    </font>
    <font>
      <vertAlign val="superscript"/>
      <sz val="9"/>
      <name val="Roboto Condensed"/>
    </font>
    <font>
      <b/>
      <i/>
      <sz val="11"/>
      <name val="Roboto Condensed"/>
    </font>
    <font>
      <b/>
      <sz val="9"/>
      <name val="Roboto Condensed"/>
    </font>
    <font>
      <b/>
      <sz val="12"/>
      <name val="Roboto Condensed"/>
    </font>
    <font>
      <b/>
      <u/>
      <sz val="9"/>
      <name val="Roboto Condensed"/>
    </font>
    <font>
      <sz val="10"/>
      <name val="SL Dutch"/>
      <charset val="238"/>
    </font>
    <font>
      <i/>
      <sz val="11"/>
      <name val="Roboto Condensed"/>
    </font>
    <font>
      <sz val="10"/>
      <name val="Bahnschrift SemiLight SemiConde"/>
      <family val="2"/>
      <charset val="238"/>
    </font>
    <font>
      <sz val="9"/>
      <name val="Bahnschrift SemiLight SemiConde"/>
      <family val="2"/>
      <charset val="238"/>
    </font>
    <font>
      <sz val="11"/>
      <name val="Bahnschrift SemiLight SemiConde"/>
      <family val="2"/>
      <charset val="238"/>
    </font>
    <font>
      <b/>
      <sz val="10"/>
      <name val="Bahnschrift SemiLight SemiConde"/>
      <family val="2"/>
      <charset val="238"/>
    </font>
    <font>
      <i/>
      <sz val="10"/>
      <name val="Bahnschrift SemiLight SemiConde"/>
      <family val="2"/>
      <charset val="238"/>
    </font>
    <font>
      <b/>
      <i/>
      <u/>
      <sz val="12"/>
      <name val="Bahnschrift SemiLight SemiConde"/>
      <family val="2"/>
      <charset val="238"/>
    </font>
    <font>
      <sz val="12"/>
      <name val="Roboto Condensed"/>
    </font>
    <font>
      <sz val="11"/>
      <color theme="0"/>
      <name val="Calibri"/>
      <family val="2"/>
      <charset val="238"/>
    </font>
    <font>
      <b/>
      <sz val="20"/>
      <name val="Roboto Condensed"/>
    </font>
    <font>
      <b/>
      <sz val="14"/>
      <name val="Roboto Condensed"/>
    </font>
    <font>
      <vertAlign val="subscript"/>
      <sz val="10"/>
      <name val="Roboto Condensed"/>
    </font>
    <font>
      <b/>
      <i/>
      <sz val="10"/>
      <name val="Roboto Condensed"/>
    </font>
    <font>
      <sz val="10"/>
      <color rgb="FFFF0000"/>
      <name val="Arial"/>
      <family val="2"/>
      <charset val="238"/>
    </font>
    <font>
      <sz val="11"/>
      <name val="Calibri"/>
      <family val="2"/>
      <charset val="238"/>
      <scheme val="minor"/>
    </font>
    <font>
      <sz val="10"/>
      <name val="Calibri"/>
      <family val="2"/>
      <charset val="238"/>
      <scheme val="minor"/>
    </font>
    <font>
      <b/>
      <sz val="10"/>
      <name val="Calibri"/>
      <family val="2"/>
      <charset val="238"/>
      <scheme val="minor"/>
    </font>
    <font>
      <sz val="10"/>
      <color rgb="FFFF0000"/>
      <name val="Calibri"/>
      <family val="2"/>
      <charset val="238"/>
      <scheme val="minor"/>
    </font>
    <font>
      <b/>
      <sz val="10"/>
      <color rgb="FFFF0000"/>
      <name val="Calibri"/>
      <family val="2"/>
      <charset val="238"/>
      <scheme val="minor"/>
    </font>
    <font>
      <sz val="10"/>
      <name val="Times New Roman CE"/>
      <charset val="238"/>
    </font>
    <font>
      <i/>
      <u/>
      <sz val="10"/>
      <name val="Calibri"/>
      <family val="2"/>
      <charset val="238"/>
      <scheme val="minor"/>
    </font>
    <font>
      <b/>
      <sz val="12"/>
      <name val="Calibri"/>
      <family val="2"/>
      <charset val="238"/>
      <scheme val="minor"/>
    </font>
    <font>
      <sz val="10"/>
      <name val="Arial CE"/>
    </font>
    <font>
      <sz val="10"/>
      <name val="Arial CE"/>
      <family val="2"/>
      <charset val="238"/>
    </font>
    <font>
      <sz val="11"/>
      <name val="Swis721 Cn BT"/>
      <family val="2"/>
    </font>
    <font>
      <b/>
      <i/>
      <sz val="11"/>
      <name val="Swis721 Cn BT"/>
      <family val="2"/>
    </font>
    <font>
      <b/>
      <sz val="11"/>
      <name val="Swis721 Cn BT"/>
      <family val="2"/>
    </font>
    <font>
      <sz val="11"/>
      <color theme="1" tint="0.499984740745262"/>
      <name val="Swis721 Cn BT"/>
      <family val="2"/>
    </font>
    <font>
      <i/>
      <sz val="11"/>
      <name val="Swis721 Cn BT"/>
      <family val="2"/>
    </font>
    <font>
      <sz val="11"/>
      <color indexed="9"/>
      <name val="Calibri"/>
      <family val="2"/>
      <charset val="238"/>
    </font>
    <font>
      <b/>
      <sz val="18"/>
      <color indexed="9"/>
      <name val="Roboto Condensed"/>
    </font>
    <font>
      <b/>
      <sz val="18"/>
      <color theme="3"/>
      <name val="Calibri Light"/>
      <family val="2"/>
      <charset val="238"/>
      <scheme val="major"/>
    </font>
    <font>
      <b/>
      <sz val="18"/>
      <name val="Roboto Condensed"/>
    </font>
    <font>
      <sz val="11"/>
      <color indexed="62"/>
      <name val="Calibri"/>
      <family val="2"/>
      <charset val="238"/>
    </font>
    <font>
      <b/>
      <sz val="18"/>
      <color indexed="56"/>
      <name val="Cambria"/>
      <family val="2"/>
      <charset val="238"/>
    </font>
    <font>
      <i/>
      <sz val="11"/>
      <color theme="0" tint="-0.499984740745262"/>
      <name val="Roboto Condensed"/>
    </font>
    <font>
      <i/>
      <sz val="12"/>
      <color theme="0" tint="-0.499984740745262"/>
      <name val="Roboto Condensed"/>
    </font>
    <font>
      <vertAlign val="superscript"/>
      <sz val="10"/>
      <name val="Roboto Condensed"/>
    </font>
    <font>
      <b/>
      <sz val="10"/>
      <name val="Calibri"/>
      <family val="2"/>
      <charset val="238"/>
    </font>
    <font>
      <sz val="10"/>
      <name val="Calibri"/>
      <family val="2"/>
      <charset val="238"/>
    </font>
    <font>
      <sz val="10"/>
      <name val="Symbol"/>
      <family val="1"/>
      <charset val="238"/>
    </font>
    <font>
      <sz val="10"/>
      <name val="Symbol"/>
      <family val="1"/>
      <charset val="2"/>
    </font>
    <font>
      <sz val="11"/>
      <color theme="1"/>
      <name val="Calibri"/>
      <family val="2"/>
      <scheme val="minor"/>
    </font>
    <font>
      <vertAlign val="subscript"/>
      <sz val="10"/>
      <name val="Cambria"/>
      <family val="1"/>
      <charset val="238"/>
    </font>
    <font>
      <vertAlign val="superscript"/>
      <sz val="16"/>
      <name val="Cambria"/>
      <family val="1"/>
      <charset val="238"/>
    </font>
    <font>
      <vertAlign val="subscript"/>
      <sz val="16"/>
      <name val="Cambria"/>
      <family val="1"/>
      <charset val="238"/>
    </font>
    <font>
      <sz val="12"/>
      <name val="Cambria"/>
      <family val="1"/>
      <charset val="238"/>
    </font>
    <font>
      <sz val="8"/>
      <name val="Arial"/>
      <family val="2"/>
      <charset val="238"/>
    </font>
  </fonts>
  <fills count="27">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rgb="FFDCE6F2"/>
      </patternFill>
    </fill>
    <fill>
      <patternFill patternType="solid">
        <fgColor rgb="FFFFFFFF"/>
        <bgColor rgb="FFFFFFCC"/>
      </patternFill>
    </fill>
    <fill>
      <patternFill patternType="solid">
        <fgColor theme="6" tint="0.79989013336588644"/>
        <bgColor rgb="FFDCE6F2"/>
      </patternFill>
    </fill>
    <fill>
      <patternFill patternType="solid">
        <fgColor rgb="FFC0C0C0"/>
        <bgColor rgb="FFBFBFBF"/>
      </patternFill>
    </fill>
    <fill>
      <patternFill patternType="solid">
        <fgColor rgb="FFFFFFCC"/>
        <bgColor rgb="FFEBF1DE"/>
      </patternFill>
    </fill>
    <fill>
      <patternFill patternType="solid">
        <fgColor theme="9"/>
        <bgColor rgb="FFFF9900"/>
      </patternFill>
    </fill>
    <fill>
      <patternFill patternType="solid">
        <fgColor theme="6" tint="0.79998168889431442"/>
        <bgColor indexed="64"/>
      </patternFill>
    </fill>
    <fill>
      <patternFill patternType="solid">
        <fgColor theme="0" tint="-0.249977111117893"/>
        <bgColor rgb="FFC0C0C0"/>
      </patternFill>
    </fill>
    <fill>
      <patternFill patternType="solid">
        <fgColor rgb="FFFF0000"/>
        <bgColor rgb="FFFF4000"/>
      </patternFill>
    </fill>
    <fill>
      <patternFill patternType="solid">
        <fgColor theme="6" tint="0.79998168889431442"/>
        <bgColor rgb="FFFFFFCC"/>
      </patternFill>
    </fill>
    <fill>
      <patternFill patternType="solid">
        <fgColor theme="5" tint="-0.249977111117893"/>
        <bgColor indexed="64"/>
      </patternFill>
    </fill>
    <fill>
      <patternFill patternType="solid">
        <fgColor indexed="6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49"/>
        <bgColor indexed="40"/>
      </patternFill>
    </fill>
    <fill>
      <patternFill patternType="solid">
        <fgColor rgb="FFFFCCCC"/>
        <bgColor indexed="40"/>
      </patternFill>
    </fill>
    <fill>
      <patternFill patternType="solid">
        <fgColor indexed="47"/>
        <bgColor indexed="22"/>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2"/>
        <bgColor indexed="64"/>
      </patternFill>
    </fill>
  </fills>
  <borders count="74">
    <border>
      <left/>
      <right/>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hair">
        <color auto="1"/>
      </top>
      <bottom style="hair">
        <color auto="1"/>
      </bottom>
      <diagonal/>
    </border>
    <border>
      <left/>
      <right style="double">
        <color rgb="FF333333"/>
      </right>
      <top style="double">
        <color rgb="FF333333"/>
      </top>
      <bottom style="double">
        <color rgb="FF333333"/>
      </bottom>
      <diagonal/>
    </border>
    <border>
      <left/>
      <right/>
      <top style="double">
        <color rgb="FF333333"/>
      </top>
      <bottom style="double">
        <color rgb="FF333333"/>
      </bottom>
      <diagonal/>
    </border>
    <border>
      <left style="double">
        <color rgb="FF333333"/>
      </left>
      <right/>
      <top style="double">
        <color rgb="FF333333"/>
      </top>
      <bottom style="double">
        <color rgb="FF333333"/>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s>
  <cellStyleXfs count="31">
    <xf numFmtId="0" fontId="0" fillId="0" borderId="0"/>
    <xf numFmtId="0" fontId="2" fillId="0" borderId="0"/>
    <xf numFmtId="0" fontId="5" fillId="0" borderId="0"/>
    <xf numFmtId="0" fontId="5" fillId="0" borderId="0"/>
    <xf numFmtId="0" fontId="5" fillId="0" borderId="0"/>
    <xf numFmtId="166" fontId="5" fillId="0" borderId="0" applyBorder="0" applyProtection="0"/>
    <xf numFmtId="0" fontId="23" fillId="0" borderId="0"/>
    <xf numFmtId="0" fontId="32" fillId="10" borderId="0" applyBorder="0" applyProtection="0"/>
    <xf numFmtId="0" fontId="5" fillId="0" borderId="0"/>
    <xf numFmtId="0" fontId="1" fillId="0" borderId="0"/>
    <xf numFmtId="0" fontId="5" fillId="0" borderId="0"/>
    <xf numFmtId="0" fontId="5" fillId="0" borderId="0"/>
    <xf numFmtId="0" fontId="5" fillId="0" borderId="0"/>
    <xf numFmtId="0" fontId="5" fillId="0" borderId="0"/>
    <xf numFmtId="0" fontId="43" fillId="0" borderId="0"/>
    <xf numFmtId="0" fontId="46" fillId="0" borderId="0"/>
    <xf numFmtId="0" fontId="5" fillId="0" borderId="0"/>
    <xf numFmtId="0" fontId="46" fillId="0" borderId="0"/>
    <xf numFmtId="0" fontId="47" fillId="0" borderId="0"/>
    <xf numFmtId="0" fontId="5" fillId="0" borderId="0"/>
    <xf numFmtId="0" fontId="3" fillId="0" borderId="0"/>
    <xf numFmtId="0" fontId="5" fillId="0" borderId="0"/>
    <xf numFmtId="0" fontId="48" fillId="0" borderId="0"/>
    <xf numFmtId="172" fontId="48" fillId="17" borderId="0">
      <alignment horizontal="right" vertical="top" wrapText="1"/>
      <protection locked="0"/>
    </xf>
    <xf numFmtId="0" fontId="48" fillId="0" borderId="0">
      <alignment horizontal="left" vertical="top" wrapText="1"/>
    </xf>
    <xf numFmtId="0" fontId="53" fillId="19" borderId="0" applyNumberFormat="0" applyBorder="0" applyAlignment="0" applyProtection="0"/>
    <xf numFmtId="0" fontId="53" fillId="19" borderId="0" applyNumberFormat="0" applyBorder="0" applyAlignment="0" applyProtection="0"/>
    <xf numFmtId="0" fontId="55" fillId="0" borderId="0" applyNumberFormat="0" applyFill="0" applyBorder="0" applyAlignment="0" applyProtection="0"/>
    <xf numFmtId="0" fontId="57" fillId="21" borderId="72" applyNumberFormat="0" applyAlignment="0" applyProtection="0"/>
    <xf numFmtId="0" fontId="58" fillId="0" borderId="0" applyNumberFormat="0" applyFill="0" applyBorder="0" applyAlignment="0" applyProtection="0"/>
    <xf numFmtId="9" fontId="66" fillId="0" borderId="0" applyFont="0" applyFill="0" applyBorder="0" applyAlignment="0" applyProtection="0"/>
  </cellStyleXfs>
  <cellXfs count="790">
    <xf numFmtId="0" fontId="0" fillId="0" borderId="0" xfId="0"/>
    <xf numFmtId="0" fontId="2" fillId="0" borderId="0" xfId="1"/>
    <xf numFmtId="4" fontId="4" fillId="0" borderId="6" xfId="1" applyNumberFormat="1" applyFont="1" applyBorder="1"/>
    <xf numFmtId="165" fontId="4" fillId="0" borderId="2" xfId="1" applyNumberFormat="1" applyFont="1" applyBorder="1"/>
    <xf numFmtId="165" fontId="4" fillId="0" borderId="7" xfId="1" applyNumberFormat="1" applyFont="1" applyBorder="1"/>
    <xf numFmtId="4" fontId="4" fillId="0" borderId="8" xfId="1" applyNumberFormat="1" applyFont="1" applyBorder="1"/>
    <xf numFmtId="165" fontId="4" fillId="0" borderId="9" xfId="1" applyNumberFormat="1" applyFont="1" applyBorder="1"/>
    <xf numFmtId="165" fontId="4" fillId="0" borderId="10" xfId="1" applyNumberFormat="1" applyFont="1" applyBorder="1"/>
    <xf numFmtId="4" fontId="4" fillId="0" borderId="3" xfId="1" applyNumberFormat="1" applyFont="1" applyBorder="1"/>
    <xf numFmtId="165" fontId="4" fillId="0" borderId="4" xfId="1" applyNumberFormat="1" applyFont="1" applyBorder="1"/>
    <xf numFmtId="165" fontId="4" fillId="0" borderId="5" xfId="1" applyNumberFormat="1" applyFont="1" applyBorder="1"/>
    <xf numFmtId="4" fontId="4" fillId="0" borderId="11" xfId="1" applyNumberFormat="1" applyFont="1" applyBorder="1"/>
    <xf numFmtId="165" fontId="4" fillId="0" borderId="0" xfId="1" applyNumberFormat="1" applyFont="1"/>
    <xf numFmtId="0" fontId="5" fillId="0" borderId="12" xfId="1" applyFont="1" applyBorder="1"/>
    <xf numFmtId="0" fontId="4" fillId="0" borderId="9" xfId="1" applyFont="1" applyBorder="1"/>
    <xf numFmtId="0" fontId="4" fillId="0" borderId="2" xfId="1" applyFont="1" applyBorder="1"/>
    <xf numFmtId="0" fontId="4" fillId="0" borderId="7" xfId="1" applyFont="1" applyBorder="1"/>
    <xf numFmtId="4" fontId="4" fillId="0" borderId="13" xfId="1" applyNumberFormat="1" applyFont="1" applyBorder="1"/>
    <xf numFmtId="165" fontId="4" fillId="0" borderId="1" xfId="1" applyNumberFormat="1" applyFont="1" applyBorder="1"/>
    <xf numFmtId="165" fontId="4" fillId="0" borderId="14" xfId="1" applyNumberFormat="1" applyFont="1" applyBorder="1"/>
    <xf numFmtId="165" fontId="4" fillId="0" borderId="12" xfId="1" applyNumberFormat="1" applyFont="1" applyBorder="1"/>
    <xf numFmtId="4" fontId="4" fillId="0" borderId="15" xfId="1" applyNumberFormat="1" applyFont="1" applyBorder="1"/>
    <xf numFmtId="165" fontId="4" fillId="0" borderId="16" xfId="1" applyNumberFormat="1" applyFont="1" applyBorder="1"/>
    <xf numFmtId="165" fontId="4" fillId="0" borderId="17" xfId="1" applyNumberFormat="1" applyFont="1" applyBorder="1"/>
    <xf numFmtId="0" fontId="5" fillId="0" borderId="0" xfId="1" applyFont="1"/>
    <xf numFmtId="0" fontId="6" fillId="0" borderId="0" xfId="1" applyFont="1"/>
    <xf numFmtId="0" fontId="7" fillId="0" borderId="0" xfId="1" applyFont="1"/>
    <xf numFmtId="0" fontId="5" fillId="0" borderId="0" xfId="1" applyFont="1" applyAlignment="1">
      <alignment horizontal="left" wrapText="1"/>
    </xf>
    <xf numFmtId="0" fontId="5" fillId="0" borderId="15" xfId="1" applyFont="1" applyBorder="1" applyAlignment="1">
      <alignment horizontal="left" wrapText="1"/>
    </xf>
    <xf numFmtId="0" fontId="5" fillId="0" borderId="16" xfId="1" applyFont="1" applyBorder="1" applyAlignment="1">
      <alignment horizontal="left" wrapText="1"/>
    </xf>
    <xf numFmtId="0" fontId="4" fillId="0" borderId="17" xfId="1" applyFont="1" applyBorder="1" applyAlignment="1">
      <alignment horizontal="center" wrapText="1"/>
    </xf>
    <xf numFmtId="165" fontId="5" fillId="0" borderId="0" xfId="1" applyNumberFormat="1" applyFont="1" applyAlignment="1">
      <alignment horizontal="right"/>
    </xf>
    <xf numFmtId="0" fontId="5" fillId="0" borderId="0" xfId="1" applyFont="1" applyAlignment="1">
      <alignment horizontal="center"/>
    </xf>
    <xf numFmtId="0" fontId="8" fillId="0" borderId="0" xfId="1" applyFont="1" applyAlignment="1">
      <alignment horizontal="left"/>
    </xf>
    <xf numFmtId="4" fontId="4" fillId="0" borderId="36" xfId="1" applyNumberFormat="1" applyFont="1" applyBorder="1" applyAlignment="1">
      <alignment horizontal="center"/>
    </xf>
    <xf numFmtId="4" fontId="9" fillId="0" borderId="37" xfId="1" applyNumberFormat="1" applyFont="1" applyBorder="1" applyAlignment="1">
      <alignment horizontal="right"/>
    </xf>
    <xf numFmtId="4" fontId="9" fillId="0" borderId="37" xfId="1" applyNumberFormat="1" applyFont="1" applyBorder="1" applyAlignment="1">
      <alignment horizontal="center"/>
    </xf>
    <xf numFmtId="0" fontId="9" fillId="0" borderId="37" xfId="1" applyFont="1" applyBorder="1" applyAlignment="1">
      <alignment horizontal="center"/>
    </xf>
    <xf numFmtId="0" fontId="9" fillId="0" borderId="37" xfId="1" applyFont="1" applyBorder="1" applyAlignment="1">
      <alignment horizontal="left" wrapText="1"/>
    </xf>
    <xf numFmtId="0" fontId="4" fillId="0" borderId="38" xfId="1" applyFont="1" applyBorder="1" applyAlignment="1">
      <alignment horizontal="center"/>
    </xf>
    <xf numFmtId="4" fontId="10" fillId="0" borderId="24" xfId="1" applyNumberFormat="1" applyFont="1" applyBorder="1" applyAlignment="1">
      <alignment horizontal="center" vertical="center" wrapText="1"/>
    </xf>
    <xf numFmtId="4" fontId="10" fillId="0" borderId="34" xfId="1" applyNumberFormat="1" applyFont="1" applyBorder="1" applyAlignment="1">
      <alignment horizontal="center" vertical="center"/>
    </xf>
    <xf numFmtId="0" fontId="10" fillId="0" borderId="39" xfId="1" applyFont="1" applyBorder="1" applyAlignment="1">
      <alignment horizontal="center" vertical="center"/>
    </xf>
    <xf numFmtId="0" fontId="10" fillId="0" borderId="34" xfId="1" applyFont="1" applyBorder="1" applyAlignment="1">
      <alignment horizontal="left" vertical="top" wrapText="1"/>
    </xf>
    <xf numFmtId="0" fontId="10" fillId="0" borderId="35" xfId="1" applyFont="1" applyBorder="1" applyAlignment="1">
      <alignment horizontal="center" vertical="center" wrapText="1"/>
    </xf>
    <xf numFmtId="4" fontId="10" fillId="0" borderId="27" xfId="1" applyNumberFormat="1" applyFont="1" applyBorder="1" applyAlignment="1">
      <alignment horizontal="center" vertical="center" wrapText="1"/>
    </xf>
    <xf numFmtId="4" fontId="10" fillId="0" borderId="28" xfId="1" applyNumberFormat="1" applyFont="1" applyBorder="1" applyAlignment="1">
      <alignment horizontal="center" vertical="center"/>
    </xf>
    <xf numFmtId="2" fontId="10" fillId="0" borderId="28" xfId="1" applyNumberFormat="1" applyFont="1" applyBorder="1" applyAlignment="1">
      <alignment horizontal="center" vertical="center"/>
    </xf>
    <xf numFmtId="0" fontId="10" fillId="0" borderId="28" xfId="1" applyFont="1" applyBorder="1" applyAlignment="1">
      <alignment horizontal="center" vertical="center"/>
    </xf>
    <xf numFmtId="0" fontId="10" fillId="0" borderId="28" xfId="1" applyFont="1" applyBorder="1" applyAlignment="1">
      <alignment horizontal="left" vertical="top" wrapText="1"/>
    </xf>
    <xf numFmtId="0" fontId="10" fillId="0" borderId="29" xfId="1" applyFont="1" applyBorder="1" applyAlignment="1">
      <alignment horizontal="center" vertical="center" wrapText="1"/>
    </xf>
    <xf numFmtId="4" fontId="10" fillId="0" borderId="36" xfId="1" applyNumberFormat="1" applyFont="1" applyBorder="1" applyAlignment="1">
      <alignment horizontal="center" vertical="center" wrapText="1"/>
    </xf>
    <xf numFmtId="165" fontId="10" fillId="0" borderId="37" xfId="1" applyNumberFormat="1" applyFont="1" applyBorder="1" applyAlignment="1">
      <alignment horizontal="right"/>
    </xf>
    <xf numFmtId="0" fontId="10" fillId="0" borderId="37" xfId="1" applyFont="1" applyBorder="1" applyAlignment="1">
      <alignment horizontal="center"/>
    </xf>
    <xf numFmtId="2" fontId="10" fillId="0" borderId="41" xfId="1" applyNumberFormat="1" applyFont="1" applyBorder="1" applyAlignment="1">
      <alignment horizontal="center" vertical="center" wrapText="1"/>
    </xf>
    <xf numFmtId="0" fontId="10" fillId="0" borderId="41" xfId="1" applyFont="1" applyBorder="1" applyAlignment="1">
      <alignment horizontal="center" vertical="center" wrapText="1"/>
    </xf>
    <xf numFmtId="0" fontId="10" fillId="0" borderId="41" xfId="1" applyFont="1" applyBorder="1" applyAlignment="1">
      <alignment horizontal="left" vertical="center" wrapText="1"/>
    </xf>
    <xf numFmtId="0" fontId="10" fillId="0" borderId="42" xfId="1" applyFont="1" applyBorder="1" applyAlignment="1">
      <alignment horizontal="center" vertical="center" wrapText="1"/>
    </xf>
    <xf numFmtId="4" fontId="10" fillId="0" borderId="43" xfId="1" applyNumberFormat="1" applyFont="1" applyBorder="1" applyAlignment="1">
      <alignment horizontal="center" vertical="center" wrapText="1"/>
    </xf>
    <xf numFmtId="2" fontId="10" fillId="4" borderId="22" xfId="1" applyNumberFormat="1" applyFont="1" applyFill="1" applyBorder="1" applyAlignment="1">
      <alignment horizontal="center" vertical="center" wrapText="1"/>
    </xf>
    <xf numFmtId="4" fontId="10" fillId="0" borderId="22" xfId="1" applyNumberFormat="1" applyFont="1" applyBorder="1" applyAlignment="1">
      <alignment horizontal="center" vertical="center" wrapText="1"/>
    </xf>
    <xf numFmtId="0" fontId="10" fillId="4" borderId="22" xfId="1" applyFont="1" applyFill="1" applyBorder="1" applyAlignment="1">
      <alignment horizontal="center" vertical="center" wrapText="1"/>
    </xf>
    <xf numFmtId="0" fontId="10" fillId="4" borderId="22" xfId="1" applyFont="1" applyFill="1" applyBorder="1" applyAlignment="1">
      <alignment wrapText="1"/>
    </xf>
    <xf numFmtId="0" fontId="10" fillId="4" borderId="23" xfId="1" applyFont="1" applyFill="1" applyBorder="1" applyAlignment="1">
      <alignment horizontal="center" vertical="center" wrapText="1"/>
    </xf>
    <xf numFmtId="2" fontId="10" fillId="4" borderId="25" xfId="1" applyNumberFormat="1" applyFont="1" applyFill="1" applyBorder="1" applyAlignment="1">
      <alignment horizontal="center" vertical="center" wrapText="1"/>
    </xf>
    <xf numFmtId="4" fontId="10" fillId="0" borderId="25" xfId="1" applyNumberFormat="1" applyFont="1" applyBorder="1" applyAlignment="1">
      <alignment horizontal="center" vertical="center" wrapText="1"/>
    </xf>
    <xf numFmtId="0" fontId="10" fillId="4" borderId="25" xfId="1" applyFont="1" applyFill="1" applyBorder="1" applyAlignment="1">
      <alignment horizontal="center" vertical="center" wrapText="1"/>
    </xf>
    <xf numFmtId="0" fontId="10" fillId="4" borderId="25" xfId="1" applyFont="1" applyFill="1" applyBorder="1" applyAlignment="1">
      <alignment wrapText="1"/>
    </xf>
    <xf numFmtId="0" fontId="10" fillId="4" borderId="26" xfId="1" applyFont="1" applyFill="1" applyBorder="1" applyAlignment="1">
      <alignment horizontal="center" vertical="center" wrapText="1"/>
    </xf>
    <xf numFmtId="2" fontId="10" fillId="0" borderId="25" xfId="1" applyNumberFormat="1" applyFont="1" applyBorder="1" applyAlignment="1">
      <alignment horizontal="center" vertical="center" wrapText="1"/>
    </xf>
    <xf numFmtId="0" fontId="10" fillId="0" borderId="25" xfId="1" applyFont="1" applyBorder="1" applyAlignment="1">
      <alignment horizontal="center" vertical="center" wrapText="1"/>
    </xf>
    <xf numFmtId="49" fontId="10" fillId="0" borderId="25" xfId="1" applyNumberFormat="1" applyFont="1" applyBorder="1" applyAlignment="1">
      <alignment vertical="center" wrapText="1"/>
    </xf>
    <xf numFmtId="0" fontId="10" fillId="0" borderId="26" xfId="1" applyFont="1" applyBorder="1" applyAlignment="1">
      <alignment horizontal="center" vertical="center" wrapText="1"/>
    </xf>
    <xf numFmtId="165" fontId="10" fillId="0" borderId="15" xfId="1" applyNumberFormat="1" applyFont="1" applyBorder="1" applyAlignment="1">
      <alignment horizontal="right"/>
    </xf>
    <xf numFmtId="165" fontId="10" fillId="0" borderId="16" xfId="1" applyNumberFormat="1" applyFont="1" applyBorder="1" applyAlignment="1">
      <alignment horizontal="right"/>
    </xf>
    <xf numFmtId="0" fontId="10" fillId="0" borderId="16" xfId="1" applyFont="1" applyBorder="1" applyAlignment="1">
      <alignment horizontal="center"/>
    </xf>
    <xf numFmtId="165" fontId="10" fillId="0" borderId="44" xfId="1" applyNumberFormat="1" applyFont="1" applyBorder="1" applyAlignment="1">
      <alignment horizontal="center"/>
    </xf>
    <xf numFmtId="165" fontId="10" fillId="0" borderId="16" xfId="1" applyNumberFormat="1" applyFont="1" applyBorder="1" applyAlignment="1">
      <alignment horizontal="left" wrapText="1"/>
    </xf>
    <xf numFmtId="0" fontId="10" fillId="0" borderId="37" xfId="1" applyFont="1" applyBorder="1" applyAlignment="1">
      <alignment horizontal="center" wrapText="1"/>
    </xf>
    <xf numFmtId="0" fontId="10" fillId="0" borderId="40" xfId="1" applyFont="1" applyBorder="1" applyAlignment="1">
      <alignment horizontal="center"/>
    </xf>
    <xf numFmtId="0" fontId="5" fillId="0" borderId="0" xfId="2"/>
    <xf numFmtId="4" fontId="4" fillId="0" borderId="45" xfId="2" applyNumberFormat="1" applyFont="1" applyBorder="1" applyAlignment="1">
      <alignment horizontal="right"/>
    </xf>
    <xf numFmtId="165" fontId="4" fillId="0" borderId="46" xfId="2" applyNumberFormat="1" applyFont="1" applyBorder="1" applyAlignment="1">
      <alignment horizontal="right"/>
    </xf>
    <xf numFmtId="0" fontId="4" fillId="0" borderId="46" xfId="2" applyFont="1" applyBorder="1" applyAlignment="1">
      <alignment horizontal="center"/>
    </xf>
    <xf numFmtId="0" fontId="4" fillId="0" borderId="46" xfId="2" applyFont="1" applyBorder="1" applyAlignment="1">
      <alignment horizontal="left" wrapText="1"/>
    </xf>
    <xf numFmtId="0" fontId="4" fillId="0" borderId="47" xfId="2" applyFont="1" applyBorder="1" applyAlignment="1">
      <alignment horizontal="center"/>
    </xf>
    <xf numFmtId="4" fontId="10" fillId="0" borderId="33" xfId="2" applyNumberFormat="1" applyFont="1" applyBorder="1" applyAlignment="1">
      <alignment horizontal="center" vertical="center"/>
    </xf>
    <xf numFmtId="4" fontId="10" fillId="0" borderId="34" xfId="2" applyNumberFormat="1" applyFont="1" applyBorder="1" applyAlignment="1">
      <alignment horizontal="center" vertical="center"/>
    </xf>
    <xf numFmtId="2" fontId="10" fillId="0" borderId="34" xfId="2" applyNumberFormat="1" applyFont="1" applyBorder="1" applyAlignment="1">
      <alignment horizontal="center" vertical="center"/>
    </xf>
    <xf numFmtId="0" fontId="10" fillId="0" borderId="34" xfId="2" applyFont="1" applyBorder="1" applyAlignment="1">
      <alignment horizontal="center" vertical="center"/>
    </xf>
    <xf numFmtId="0" fontId="10" fillId="0" borderId="34" xfId="2" applyFont="1" applyBorder="1" applyAlignment="1">
      <alignment horizontal="left" vertical="center" wrapText="1"/>
    </xf>
    <xf numFmtId="0" fontId="5" fillId="0" borderId="35" xfId="2" applyBorder="1" applyAlignment="1">
      <alignment horizontal="center" vertical="center"/>
    </xf>
    <xf numFmtId="4" fontId="10" fillId="0" borderId="45" xfId="2" applyNumberFormat="1" applyFont="1" applyBorder="1" applyAlignment="1">
      <alignment horizontal="center" vertical="center"/>
    </xf>
    <xf numFmtId="4" fontId="10" fillId="0" borderId="46" xfId="2" applyNumberFormat="1" applyFont="1" applyBorder="1" applyAlignment="1">
      <alignment horizontal="center" vertical="center"/>
    </xf>
    <xf numFmtId="2" fontId="10" fillId="0" borderId="46" xfId="2" applyNumberFormat="1" applyFont="1" applyBorder="1" applyAlignment="1">
      <alignment horizontal="center" vertical="center"/>
    </xf>
    <xf numFmtId="0" fontId="10" fillId="0" borderId="46" xfId="2" applyFont="1" applyBorder="1" applyAlignment="1">
      <alignment horizontal="center" vertical="center"/>
    </xf>
    <xf numFmtId="4" fontId="10" fillId="0" borderId="24" xfId="2" applyNumberFormat="1" applyFont="1" applyBorder="1" applyAlignment="1">
      <alignment horizontal="center" vertical="center"/>
    </xf>
    <xf numFmtId="4" fontId="10" fillId="0" borderId="25" xfId="2" applyNumberFormat="1" applyFont="1" applyBorder="1" applyAlignment="1">
      <alignment horizontal="center" vertical="center"/>
    </xf>
    <xf numFmtId="2" fontId="10" fillId="0" borderId="25" xfId="2" applyNumberFormat="1" applyFont="1" applyBorder="1" applyAlignment="1">
      <alignment horizontal="center" vertical="center"/>
    </xf>
    <xf numFmtId="0" fontId="10" fillId="0" borderId="25" xfId="2" applyFont="1" applyBorder="1" applyAlignment="1">
      <alignment horizontal="center" vertical="center"/>
    </xf>
    <xf numFmtId="0" fontId="10" fillId="0" borderId="25" xfId="2" applyFont="1" applyBorder="1" applyAlignment="1">
      <alignment horizontal="left" vertical="center" wrapText="1"/>
    </xf>
    <xf numFmtId="0" fontId="5" fillId="0" borderId="26" xfId="2" applyBorder="1" applyAlignment="1">
      <alignment horizontal="center" vertical="center"/>
    </xf>
    <xf numFmtId="4" fontId="10" fillId="0" borderId="30" xfId="2" applyNumberFormat="1" applyFont="1" applyBorder="1" applyAlignment="1">
      <alignment horizontal="center" vertical="center"/>
    </xf>
    <xf numFmtId="4" fontId="10" fillId="0" borderId="31" xfId="2" applyNumberFormat="1" applyFont="1" applyBorder="1" applyAlignment="1">
      <alignment horizontal="center" vertical="center"/>
    </xf>
    <xf numFmtId="0" fontId="10" fillId="0" borderId="31" xfId="2" applyFont="1" applyBorder="1" applyAlignment="1">
      <alignment horizontal="center" vertical="center"/>
    </xf>
    <xf numFmtId="0" fontId="10" fillId="0" borderId="31" xfId="2" applyFont="1" applyBorder="1" applyAlignment="1">
      <alignment horizontal="left" vertical="center" wrapText="1"/>
    </xf>
    <xf numFmtId="0" fontId="5" fillId="0" borderId="32" xfId="2" applyBorder="1" applyAlignment="1">
      <alignment horizontal="center" vertical="center"/>
    </xf>
    <xf numFmtId="4" fontId="10" fillId="0" borderId="49" xfId="2" applyNumberFormat="1" applyFont="1" applyBorder="1" applyAlignment="1">
      <alignment horizontal="center" vertical="center"/>
    </xf>
    <xf numFmtId="4" fontId="10" fillId="0" borderId="50" xfId="2" applyNumberFormat="1" applyFont="1" applyBorder="1" applyAlignment="1">
      <alignment horizontal="center" vertical="center"/>
    </xf>
    <xf numFmtId="2" fontId="10" fillId="0" borderId="50" xfId="2" applyNumberFormat="1" applyFont="1" applyBorder="1" applyAlignment="1">
      <alignment horizontal="center" vertical="center"/>
    </xf>
    <xf numFmtId="0" fontId="10" fillId="0" borderId="50" xfId="2" applyFont="1" applyBorder="1" applyAlignment="1">
      <alignment horizontal="center" vertical="center"/>
    </xf>
    <xf numFmtId="4" fontId="10" fillId="0" borderId="43" xfId="2" applyNumberFormat="1" applyFont="1" applyBorder="1" applyAlignment="1">
      <alignment horizontal="center" vertical="center"/>
    </xf>
    <xf numFmtId="4" fontId="10" fillId="0" borderId="41" xfId="2" applyNumberFormat="1" applyFont="1" applyBorder="1" applyAlignment="1">
      <alignment horizontal="center" vertical="center"/>
    </xf>
    <xf numFmtId="2" fontId="10" fillId="0" borderId="41" xfId="2" applyNumberFormat="1" applyFont="1" applyBorder="1" applyAlignment="1">
      <alignment horizontal="center" vertical="center"/>
    </xf>
    <xf numFmtId="0" fontId="10" fillId="0" borderId="41" xfId="2" applyFont="1" applyBorder="1" applyAlignment="1">
      <alignment horizontal="center" vertical="center"/>
    </xf>
    <xf numFmtId="0" fontId="10" fillId="0" borderId="41" xfId="2" applyFont="1" applyBorder="1" applyAlignment="1">
      <alignment horizontal="left" vertical="center" wrapText="1"/>
    </xf>
    <xf numFmtId="0" fontId="5" fillId="0" borderId="42" xfId="2" applyBorder="1" applyAlignment="1">
      <alignment horizontal="center" vertical="center"/>
    </xf>
    <xf numFmtId="4" fontId="10" fillId="0" borderId="27" xfId="2" applyNumberFormat="1" applyFont="1" applyBorder="1" applyAlignment="1">
      <alignment horizontal="center" vertical="center"/>
    </xf>
    <xf numFmtId="4" fontId="10" fillId="0" borderId="28" xfId="2" applyNumberFormat="1" applyFont="1" applyBorder="1" applyAlignment="1">
      <alignment horizontal="center" vertical="center"/>
    </xf>
    <xf numFmtId="2" fontId="10" fillId="0" borderId="28" xfId="2" applyNumberFormat="1" applyFont="1" applyBorder="1" applyAlignment="1">
      <alignment horizontal="center" vertical="center"/>
    </xf>
    <xf numFmtId="0" fontId="10" fillId="0" borderId="28" xfId="2" applyFont="1" applyBorder="1" applyAlignment="1">
      <alignment horizontal="center" vertical="center"/>
    </xf>
    <xf numFmtId="0" fontId="10" fillId="0" borderId="28" xfId="2" applyFont="1" applyBorder="1" applyAlignment="1">
      <alignment horizontal="left" vertical="center" wrapText="1"/>
    </xf>
    <xf numFmtId="0" fontId="5" fillId="0" borderId="29" xfId="2" applyBorder="1" applyAlignment="1">
      <alignment horizontal="center" vertical="center"/>
    </xf>
    <xf numFmtId="165" fontId="5" fillId="0" borderId="44" xfId="2" applyNumberFormat="1" applyBorder="1" applyAlignment="1">
      <alignment horizontal="center"/>
    </xf>
    <xf numFmtId="165" fontId="5" fillId="0" borderId="37" xfId="2" applyNumberFormat="1" applyBorder="1" applyAlignment="1">
      <alignment horizontal="left" wrapText="1"/>
    </xf>
    <xf numFmtId="0" fontId="5" fillId="0" borderId="37" xfId="2" applyBorder="1" applyAlignment="1">
      <alignment horizontal="center"/>
    </xf>
    <xf numFmtId="165" fontId="5" fillId="0" borderId="15" xfId="2" applyNumberFormat="1" applyBorder="1" applyAlignment="1">
      <alignment horizontal="center"/>
    </xf>
    <xf numFmtId="165" fontId="5" fillId="0" borderId="16" xfId="2" applyNumberFormat="1" applyBorder="1" applyAlignment="1">
      <alignment horizontal="left" wrapText="1"/>
    </xf>
    <xf numFmtId="0" fontId="5" fillId="0" borderId="16" xfId="2" applyBorder="1" applyAlignment="1">
      <alignment horizontal="center"/>
    </xf>
    <xf numFmtId="0" fontId="5" fillId="0" borderId="16" xfId="2" applyBorder="1" applyAlignment="1">
      <alignment horizontal="center" wrapText="1"/>
    </xf>
    <xf numFmtId="0" fontId="5" fillId="0" borderId="17" xfId="2" applyBorder="1" applyAlignment="1">
      <alignment horizontal="center"/>
    </xf>
    <xf numFmtId="165" fontId="5" fillId="0" borderId="0" xfId="2" applyNumberFormat="1" applyAlignment="1">
      <alignment horizontal="right"/>
    </xf>
    <xf numFmtId="0" fontId="5" fillId="0" borderId="0" xfId="2" applyAlignment="1">
      <alignment horizontal="center"/>
    </xf>
    <xf numFmtId="0" fontId="5" fillId="0" borderId="0" xfId="2" applyAlignment="1">
      <alignment horizontal="left" wrapText="1"/>
    </xf>
    <xf numFmtId="0" fontId="8" fillId="0" borderId="0" xfId="2" applyFont="1" applyAlignment="1">
      <alignment horizontal="left"/>
    </xf>
    <xf numFmtId="4" fontId="4" fillId="0" borderId="44" xfId="1" applyNumberFormat="1" applyFont="1" applyBorder="1" applyAlignment="1">
      <alignment horizontal="right"/>
    </xf>
    <xf numFmtId="165" fontId="4" fillId="0" borderId="37" xfId="1" applyNumberFormat="1" applyFont="1" applyBorder="1" applyAlignment="1">
      <alignment horizontal="right"/>
    </xf>
    <xf numFmtId="0" fontId="4" fillId="0" borderId="37" xfId="1" applyFont="1" applyBorder="1" applyAlignment="1">
      <alignment horizontal="center"/>
    </xf>
    <xf numFmtId="0" fontId="4" fillId="0" borderId="37" xfId="1" applyFont="1" applyBorder="1" applyAlignment="1">
      <alignment horizontal="left" wrapText="1"/>
    </xf>
    <xf numFmtId="0" fontId="4" fillId="0" borderId="40" xfId="1" applyFont="1" applyBorder="1" applyAlignment="1">
      <alignment horizontal="center"/>
    </xf>
    <xf numFmtId="4" fontId="10" fillId="0" borderId="43" xfId="1" applyNumberFormat="1" applyFont="1" applyBorder="1" applyAlignment="1">
      <alignment horizontal="center" vertical="center"/>
    </xf>
    <xf numFmtId="4" fontId="10" fillId="4" borderId="25" xfId="1" applyNumberFormat="1" applyFont="1" applyFill="1" applyBorder="1" applyAlignment="1">
      <alignment horizontal="center" vertical="center"/>
    </xf>
    <xf numFmtId="4" fontId="10" fillId="0" borderId="41" xfId="1" applyNumberFormat="1" applyFont="1" applyBorder="1" applyAlignment="1">
      <alignment horizontal="center" vertical="center" wrapText="1"/>
    </xf>
    <xf numFmtId="0" fontId="10" fillId="0" borderId="41" xfId="1" applyFont="1" applyBorder="1" applyAlignment="1">
      <alignment wrapText="1"/>
    </xf>
    <xf numFmtId="0" fontId="5" fillId="0" borderId="42" xfId="1" applyFont="1" applyBorder="1" applyAlignment="1">
      <alignment horizontal="center" vertical="center"/>
    </xf>
    <xf numFmtId="4" fontId="10" fillId="0" borderId="24" xfId="1" applyNumberFormat="1" applyFont="1" applyBorder="1" applyAlignment="1">
      <alignment horizontal="center" vertical="center"/>
    </xf>
    <xf numFmtId="0" fontId="10" fillId="4" borderId="25" xfId="1" applyFont="1" applyFill="1" applyBorder="1" applyAlignment="1">
      <alignment horizontal="center" vertical="center"/>
    </xf>
    <xf numFmtId="0" fontId="10" fillId="4" borderId="26" xfId="1" applyFont="1" applyFill="1" applyBorder="1" applyAlignment="1">
      <alignment horizontal="center" vertical="center"/>
    </xf>
    <xf numFmtId="0" fontId="10" fillId="4" borderId="25" xfId="1" applyFont="1" applyFill="1" applyBorder="1" applyAlignment="1">
      <alignment vertical="center" wrapText="1"/>
    </xf>
    <xf numFmtId="4" fontId="10" fillId="0" borderId="25" xfId="1" applyNumberFormat="1" applyFont="1" applyBorder="1" applyAlignment="1">
      <alignment horizontal="center" vertical="center"/>
    </xf>
    <xf numFmtId="0" fontId="10" fillId="0" borderId="25" xfId="1" applyFont="1" applyBorder="1" applyAlignment="1">
      <alignment horizontal="center" vertical="center"/>
    </xf>
    <xf numFmtId="0" fontId="10" fillId="0" borderId="25" xfId="1" applyFont="1" applyBorder="1" applyAlignment="1">
      <alignment horizontal="left" vertical="center" wrapText="1"/>
    </xf>
    <xf numFmtId="0" fontId="10" fillId="0" borderId="26" xfId="1" applyFont="1" applyBorder="1" applyAlignment="1">
      <alignment horizontal="center" vertical="center"/>
    </xf>
    <xf numFmtId="0" fontId="5" fillId="0" borderId="26" xfId="1" applyFont="1" applyBorder="1" applyAlignment="1">
      <alignment horizontal="center" vertical="center"/>
    </xf>
    <xf numFmtId="165" fontId="5" fillId="0" borderId="15" xfId="1" applyNumberFormat="1" applyFont="1" applyBorder="1" applyAlignment="1">
      <alignment horizontal="center"/>
    </xf>
    <xf numFmtId="165" fontId="5" fillId="0" borderId="16" xfId="1" applyNumberFormat="1" applyFont="1" applyBorder="1" applyAlignment="1">
      <alignment horizontal="left" wrapText="1"/>
    </xf>
    <xf numFmtId="0" fontId="5" fillId="0" borderId="16" xfId="1" applyFont="1" applyBorder="1" applyAlignment="1">
      <alignment horizontal="center"/>
    </xf>
    <xf numFmtId="0" fontId="5" fillId="0" borderId="16" xfId="1" applyFont="1" applyBorder="1" applyAlignment="1">
      <alignment horizontal="center" wrapText="1"/>
    </xf>
    <xf numFmtId="0" fontId="5" fillId="0" borderId="17" xfId="1" applyFont="1" applyBorder="1" applyAlignment="1">
      <alignment horizontal="center"/>
    </xf>
    <xf numFmtId="0" fontId="11" fillId="0" borderId="0" xfId="1" applyFont="1" applyAlignment="1">
      <alignment horizontal="left"/>
    </xf>
    <xf numFmtId="4" fontId="5" fillId="0" borderId="34" xfId="3" applyNumberFormat="1" applyBorder="1" applyAlignment="1">
      <alignment horizontal="center" vertical="center"/>
    </xf>
    <xf numFmtId="0" fontId="5" fillId="0" borderId="34" xfId="3" applyBorder="1" applyAlignment="1">
      <alignment horizontal="center" vertical="center" wrapText="1"/>
    </xf>
    <xf numFmtId="0" fontId="5" fillId="0" borderId="34" xfId="3" applyBorder="1" applyAlignment="1">
      <alignment vertical="center" wrapText="1"/>
    </xf>
    <xf numFmtId="0" fontId="5" fillId="0" borderId="35" xfId="3" applyBorder="1" applyAlignment="1">
      <alignment horizontal="center" vertical="center" wrapText="1"/>
    </xf>
    <xf numFmtId="4" fontId="5" fillId="0" borderId="31" xfId="3" applyNumberFormat="1" applyBorder="1" applyAlignment="1">
      <alignment horizontal="center" vertical="center"/>
    </xf>
    <xf numFmtId="0" fontId="5" fillId="0" borderId="31" xfId="3" applyBorder="1" applyAlignment="1">
      <alignment horizontal="center" vertical="center" wrapText="1"/>
    </xf>
    <xf numFmtId="0" fontId="5" fillId="0" borderId="31" xfId="3" applyBorder="1" applyAlignment="1">
      <alignment vertical="center" wrapText="1"/>
    </xf>
    <xf numFmtId="0" fontId="5" fillId="0" borderId="32" xfId="3" applyBorder="1" applyAlignment="1">
      <alignment horizontal="center" vertical="center" wrapText="1"/>
    </xf>
    <xf numFmtId="165" fontId="5" fillId="0" borderId="11" xfId="2" applyNumberFormat="1" applyBorder="1" applyAlignment="1">
      <alignment horizontal="center"/>
    </xf>
    <xf numFmtId="165" fontId="5" fillId="0" borderId="0" xfId="2" applyNumberFormat="1" applyAlignment="1">
      <alignment horizontal="left" wrapText="1"/>
    </xf>
    <xf numFmtId="0" fontId="5" fillId="2" borderId="0" xfId="2" applyFill="1"/>
    <xf numFmtId="0" fontId="5" fillId="2" borderId="0" xfId="1" applyFont="1" applyFill="1"/>
    <xf numFmtId="0" fontId="15" fillId="0" borderId="0" xfId="4" applyFont="1" applyAlignment="1">
      <alignment horizontal="justify" vertical="top" wrapText="1" shrinkToFit="1" readingOrder="1"/>
    </xf>
    <xf numFmtId="4" fontId="13" fillId="0" borderId="0" xfId="1" applyNumberFormat="1" applyFont="1" applyAlignment="1">
      <alignment horizontal="justify" vertical="top" wrapText="1"/>
    </xf>
    <xf numFmtId="4" fontId="17" fillId="0" borderId="0" xfId="1" applyNumberFormat="1" applyFont="1" applyAlignment="1">
      <alignment horizontal="right" vertical="top" wrapText="1"/>
    </xf>
    <xf numFmtId="4" fontId="12" fillId="0" borderId="0" xfId="1" applyNumberFormat="1" applyFont="1"/>
    <xf numFmtId="4" fontId="13" fillId="0" borderId="0" xfId="1" applyNumberFormat="1" applyFont="1" applyAlignment="1">
      <alignment horizontal="right"/>
    </xf>
    <xf numFmtId="4" fontId="13" fillId="0" borderId="0" xfId="5" applyNumberFormat="1" applyFont="1" applyBorder="1" applyAlignment="1" applyProtection="1">
      <alignment horizontal="justify" vertical="top" wrapText="1"/>
    </xf>
    <xf numFmtId="4" fontId="12" fillId="0" borderId="0" xfId="5" applyNumberFormat="1" applyFont="1" applyBorder="1" applyAlignment="1" applyProtection="1">
      <alignment horizontal="right" wrapText="1"/>
    </xf>
    <xf numFmtId="4" fontId="12" fillId="0" borderId="0" xfId="5" applyNumberFormat="1" applyFont="1" applyBorder="1" applyAlignment="1" applyProtection="1">
      <alignment wrapText="1"/>
    </xf>
    <xf numFmtId="4" fontId="17" fillId="0" borderId="0" xfId="5" applyNumberFormat="1" applyFont="1" applyBorder="1" applyAlignment="1" applyProtection="1">
      <alignment horizontal="center" wrapText="1"/>
    </xf>
    <xf numFmtId="4" fontId="17" fillId="0" borderId="0" xfId="6" applyNumberFormat="1" applyFont="1" applyAlignment="1">
      <alignment horizontal="right" vertical="top" wrapText="1"/>
    </xf>
    <xf numFmtId="4" fontId="22" fillId="0" borderId="0" xfId="3" applyNumberFormat="1" applyFont="1" applyAlignment="1">
      <alignment horizontal="justify" vertical="top" wrapText="1"/>
    </xf>
    <xf numFmtId="4" fontId="17" fillId="0" borderId="0" xfId="3" applyNumberFormat="1" applyFont="1" applyAlignment="1">
      <alignment horizontal="right" vertical="top" wrapText="1"/>
    </xf>
    <xf numFmtId="4" fontId="17" fillId="0" borderId="0" xfId="3" applyNumberFormat="1" applyFont="1" applyAlignment="1">
      <alignment horizontal="justify" vertical="top" wrapText="1"/>
    </xf>
    <xf numFmtId="1" fontId="27" fillId="0" borderId="0" xfId="6" applyNumberFormat="1" applyFont="1" applyAlignment="1">
      <alignment horizontal="right" vertical="top" wrapText="1"/>
    </xf>
    <xf numFmtId="1" fontId="26" fillId="0" borderId="0" xfId="3" applyNumberFormat="1" applyFont="1" applyAlignment="1">
      <alignment horizontal="right" vertical="top" wrapText="1"/>
    </xf>
    <xf numFmtId="4" fontId="30" fillId="0" borderId="0" xfId="3" applyNumberFormat="1" applyFont="1" applyAlignment="1">
      <alignment horizontal="justify" vertical="top" wrapText="1"/>
    </xf>
    <xf numFmtId="1" fontId="28" fillId="0" borderId="0" xfId="3" applyNumberFormat="1" applyFont="1" applyAlignment="1">
      <alignment horizontal="right" vertical="top" wrapText="1"/>
    </xf>
    <xf numFmtId="4" fontId="14" fillId="10" borderId="53" xfId="7" applyNumberFormat="1" applyFont="1" applyBorder="1" applyAlignment="1" applyProtection="1">
      <alignment vertical="top"/>
    </xf>
    <xf numFmtId="4" fontId="14" fillId="10" borderId="54" xfId="7" applyNumberFormat="1" applyFont="1" applyBorder="1" applyAlignment="1" applyProtection="1">
      <alignment vertical="top"/>
    </xf>
    <xf numFmtId="4" fontId="20" fillId="10" borderId="54" xfId="7" applyNumberFormat="1" applyFont="1" applyBorder="1" applyAlignment="1" applyProtection="1">
      <alignment vertical="top"/>
    </xf>
    <xf numFmtId="4" fontId="33" fillId="10" borderId="54" xfId="7" applyNumberFormat="1" applyFont="1" applyBorder="1" applyAlignment="1" applyProtection="1">
      <alignment vertical="top"/>
    </xf>
    <xf numFmtId="4" fontId="33" fillId="10" borderId="55" xfId="7" applyNumberFormat="1" applyFont="1" applyBorder="1" applyAlignment="1" applyProtection="1">
      <alignment vertical="top"/>
    </xf>
    <xf numFmtId="4" fontId="13" fillId="0" borderId="0" xfId="1" applyNumberFormat="1" applyFont="1" applyAlignment="1">
      <alignment wrapText="1"/>
    </xf>
    <xf numFmtId="4" fontId="13" fillId="0" borderId="0" xfId="1" applyNumberFormat="1" applyFont="1" applyAlignment="1">
      <alignment horizontal="right" wrapText="1"/>
    </xf>
    <xf numFmtId="4" fontId="13" fillId="0" borderId="0" xfId="1" applyNumberFormat="1" applyFont="1"/>
    <xf numFmtId="4" fontId="17" fillId="0" borderId="0" xfId="4" applyNumberFormat="1" applyFont="1" applyAlignment="1">
      <alignment horizontal="justify" vertical="top" wrapText="1"/>
    </xf>
    <xf numFmtId="4" fontId="20" fillId="0" borderId="0" xfId="4" applyNumberFormat="1" applyFont="1" applyAlignment="1">
      <alignment horizontal="justify" vertical="top" wrapText="1"/>
    </xf>
    <xf numFmtId="0" fontId="5" fillId="0" borderId="0" xfId="9" applyFont="1"/>
    <xf numFmtId="4" fontId="5" fillId="0" borderId="0" xfId="9" applyNumberFormat="1" applyFont="1" applyAlignment="1">
      <alignment horizontal="right"/>
    </xf>
    <xf numFmtId="2" fontId="5" fillId="0" borderId="0" xfId="9" applyNumberFormat="1" applyFont="1" applyAlignment="1">
      <alignment horizontal="center"/>
    </xf>
    <xf numFmtId="0" fontId="5" fillId="0" borderId="0" xfId="9" applyFont="1" applyAlignment="1">
      <alignment horizontal="center"/>
    </xf>
    <xf numFmtId="49" fontId="5" fillId="0" borderId="0" xfId="9" applyNumberFormat="1" applyFont="1" applyAlignment="1">
      <alignment horizontal="center"/>
    </xf>
    <xf numFmtId="4" fontId="5" fillId="0" borderId="0" xfId="9" applyNumberFormat="1" applyFont="1"/>
    <xf numFmtId="4" fontId="4" fillId="0" borderId="59" xfId="9" applyNumberFormat="1" applyFont="1" applyBorder="1" applyAlignment="1">
      <alignment horizontal="right"/>
    </xf>
    <xf numFmtId="0" fontId="38" fillId="0" borderId="60" xfId="9" applyFont="1" applyBorder="1"/>
    <xf numFmtId="0" fontId="4" fillId="0" borderId="61" xfId="9" applyFont="1" applyBorder="1"/>
    <xf numFmtId="49" fontId="4" fillId="0" borderId="31" xfId="9" applyNumberFormat="1" applyFont="1" applyBorder="1" applyAlignment="1">
      <alignment horizontal="center"/>
    </xf>
    <xf numFmtId="4" fontId="4" fillId="0" borderId="4" xfId="9" applyNumberFormat="1" applyFont="1" applyBorder="1" applyAlignment="1">
      <alignment horizontal="right"/>
    </xf>
    <xf numFmtId="0" fontId="38" fillId="0" borderId="4" xfId="9" applyFont="1" applyBorder="1"/>
    <xf numFmtId="0" fontId="4" fillId="0" borderId="4" xfId="9" applyFont="1" applyBorder="1"/>
    <xf numFmtId="49" fontId="4" fillId="0" borderId="4" xfId="9" applyNumberFormat="1" applyFont="1" applyBorder="1" applyAlignment="1">
      <alignment horizontal="center"/>
    </xf>
    <xf numFmtId="4" fontId="4" fillId="0" borderId="62" xfId="9" applyNumberFormat="1" applyFont="1" applyBorder="1" applyAlignment="1">
      <alignment horizontal="right"/>
    </xf>
    <xf numFmtId="0" fontId="38" fillId="0" borderId="0" xfId="9" applyFont="1"/>
    <xf numFmtId="0" fontId="4" fillId="0" borderId="0" xfId="9" applyFont="1"/>
    <xf numFmtId="49" fontId="4" fillId="0" borderId="63" xfId="9" applyNumberFormat="1" applyFont="1" applyBorder="1" applyAlignment="1">
      <alignment horizontal="center"/>
    </xf>
    <xf numFmtId="4" fontId="4" fillId="0" borderId="64" xfId="9" applyNumberFormat="1" applyFont="1" applyBorder="1" applyAlignment="1">
      <alignment horizontal="right"/>
    </xf>
    <xf numFmtId="0" fontId="38" fillId="0" borderId="9" xfId="9" applyFont="1" applyBorder="1"/>
    <xf numFmtId="0" fontId="4" fillId="0" borderId="9" xfId="9" applyFont="1" applyBorder="1"/>
    <xf numFmtId="49" fontId="4" fillId="0" borderId="65" xfId="9" applyNumberFormat="1" applyFont="1" applyBorder="1" applyAlignment="1">
      <alignment horizontal="center"/>
    </xf>
    <xf numFmtId="4" fontId="4" fillId="0" borderId="66" xfId="9" applyNumberFormat="1" applyFont="1" applyBorder="1" applyAlignment="1">
      <alignment horizontal="right"/>
    </xf>
    <xf numFmtId="0" fontId="38" fillId="0" borderId="2" xfId="9" applyFont="1" applyBorder="1"/>
    <xf numFmtId="0" fontId="4" fillId="0" borderId="2" xfId="9" applyFont="1" applyBorder="1"/>
    <xf numFmtId="49" fontId="4" fillId="0" borderId="67" xfId="9" applyNumberFormat="1" applyFont="1" applyBorder="1" applyAlignment="1">
      <alignment horizontal="center"/>
    </xf>
    <xf numFmtId="0" fontId="5" fillId="0" borderId="0" xfId="10"/>
    <xf numFmtId="0" fontId="4" fillId="0" borderId="0" xfId="10" applyFont="1" applyAlignment="1">
      <alignment horizontal="center" vertical="center"/>
    </xf>
    <xf numFmtId="39" fontId="4" fillId="0" borderId="0" xfId="10" applyNumberFormat="1" applyFont="1" applyAlignment="1">
      <alignment horizontal="left" vertical="center"/>
    </xf>
    <xf numFmtId="49" fontId="4" fillId="0" borderId="0" xfId="10" applyNumberFormat="1" applyFont="1" applyAlignment="1">
      <alignment horizontal="center" vertical="center"/>
    </xf>
    <xf numFmtId="0" fontId="4" fillId="0" borderId="66" xfId="10" applyFont="1" applyBorder="1" applyAlignment="1">
      <alignment horizontal="right" vertical="center"/>
    </xf>
    <xf numFmtId="39" fontId="4" fillId="0" borderId="2" xfId="10" applyNumberFormat="1" applyFont="1" applyBorder="1" applyAlignment="1">
      <alignment horizontal="left" vertical="center"/>
    </xf>
    <xf numFmtId="49" fontId="4" fillId="0" borderId="67" xfId="10" applyNumberFormat="1" applyFont="1" applyBorder="1" applyAlignment="1">
      <alignment horizontal="center" vertical="center"/>
    </xf>
    <xf numFmtId="0" fontId="5" fillId="0" borderId="0" xfId="9" applyFont="1" applyAlignment="1">
      <alignment horizontal="right"/>
    </xf>
    <xf numFmtId="0" fontId="5" fillId="0" borderId="0" xfId="9" applyFont="1" applyAlignment="1">
      <alignment horizontal="right" wrapText="1"/>
    </xf>
    <xf numFmtId="49" fontId="4" fillId="0" borderId="0" xfId="11" applyNumberFormat="1" applyFont="1" applyAlignment="1">
      <alignment horizontal="left" vertical="top" wrapText="1"/>
    </xf>
    <xf numFmtId="0" fontId="39" fillId="0" borderId="0" xfId="12" applyFont="1"/>
    <xf numFmtId="167" fontId="39" fillId="0" borderId="0" xfId="12" applyNumberFormat="1" applyFont="1" applyAlignment="1">
      <alignment horizontal="right"/>
    </xf>
    <xf numFmtId="0" fontId="39" fillId="0" borderId="0" xfId="12" applyFont="1" applyAlignment="1">
      <alignment horizontal="right"/>
    </xf>
    <xf numFmtId="4" fontId="39" fillId="0" borderId="0" xfId="12" applyNumberFormat="1" applyFont="1" applyAlignment="1">
      <alignment horizontal="right"/>
    </xf>
    <xf numFmtId="0" fontId="39" fillId="0" borderId="0" xfId="11" applyFont="1"/>
    <xf numFmtId="167" fontId="40" fillId="0" borderId="0" xfId="11" applyNumberFormat="1" applyFont="1" applyAlignment="1">
      <alignment horizontal="right"/>
    </xf>
    <xf numFmtId="4" fontId="39" fillId="0" borderId="0" xfId="11" applyNumberFormat="1" applyFont="1" applyAlignment="1">
      <alignment horizontal="right"/>
    </xf>
    <xf numFmtId="0" fontId="40" fillId="0" borderId="0" xfId="11" applyFont="1" applyAlignment="1">
      <alignment horizontal="left" vertical="top" wrapText="1"/>
    </xf>
    <xf numFmtId="4" fontId="40" fillId="0" borderId="0" xfId="11" applyNumberFormat="1" applyFont="1" applyAlignment="1">
      <alignment horizontal="right" vertical="top"/>
    </xf>
    <xf numFmtId="167" fontId="39" fillId="0" borderId="9" xfId="11" applyNumberFormat="1" applyFont="1" applyBorder="1" applyAlignment="1">
      <alignment horizontal="right"/>
    </xf>
    <xf numFmtId="4" fontId="39" fillId="0" borderId="9" xfId="11" applyNumberFormat="1" applyFont="1" applyBorder="1" applyAlignment="1">
      <alignment horizontal="right"/>
    </xf>
    <xf numFmtId="0" fontId="39" fillId="0" borderId="9" xfId="13" applyFont="1" applyBorder="1" applyAlignment="1">
      <alignment horizontal="left" vertical="top" wrapText="1"/>
    </xf>
    <xf numFmtId="4" fontId="39" fillId="0" borderId="9" xfId="11" applyNumberFormat="1" applyFont="1" applyBorder="1" applyAlignment="1">
      <alignment horizontal="right" vertical="top"/>
    </xf>
    <xf numFmtId="167" fontId="39" fillId="0" borderId="0" xfId="10" applyNumberFormat="1" applyFont="1" applyAlignment="1">
      <alignment horizontal="right"/>
    </xf>
    <xf numFmtId="4" fontId="39" fillId="0" borderId="0" xfId="9" applyNumberFormat="1" applyFont="1" applyAlignment="1">
      <alignment horizontal="right"/>
    </xf>
    <xf numFmtId="0" fontId="39" fillId="0" borderId="0" xfId="11" applyFont="1" applyAlignment="1">
      <alignment horizontal="left" vertical="top" wrapText="1"/>
    </xf>
    <xf numFmtId="4" fontId="39" fillId="0" borderId="0" xfId="11" applyNumberFormat="1" applyFont="1" applyAlignment="1">
      <alignment horizontal="right" vertical="top"/>
    </xf>
    <xf numFmtId="167" fontId="39" fillId="0" borderId="0" xfId="11" applyNumberFormat="1" applyFont="1" applyAlignment="1">
      <alignment horizontal="right"/>
    </xf>
    <xf numFmtId="167" fontId="39" fillId="0" borderId="0" xfId="9" applyNumberFormat="1" applyFont="1" applyAlignment="1">
      <alignment horizontal="right"/>
    </xf>
    <xf numFmtId="0" fontId="39" fillId="0" borderId="0" xfId="9" applyFont="1" applyAlignment="1">
      <alignment wrapText="1"/>
    </xf>
    <xf numFmtId="167" fontId="39" fillId="0" borderId="9" xfId="9" applyNumberFormat="1" applyFont="1" applyBorder="1" applyAlignment="1">
      <alignment horizontal="right"/>
    </xf>
    <xf numFmtId="4" fontId="39" fillId="0" borderId="9" xfId="9" applyNumberFormat="1" applyFont="1" applyBorder="1" applyAlignment="1">
      <alignment horizontal="right"/>
    </xf>
    <xf numFmtId="4" fontId="39" fillId="0" borderId="9" xfId="9" applyNumberFormat="1" applyFont="1" applyBorder="1" applyAlignment="1">
      <alignment horizontal="right" vertical="top"/>
    </xf>
    <xf numFmtId="4" fontId="39" fillId="0" borderId="0" xfId="12" applyNumberFormat="1" applyFont="1" applyAlignment="1">
      <alignment horizontal="right" vertical="top"/>
    </xf>
    <xf numFmtId="4" fontId="39" fillId="0" borderId="0" xfId="9" applyNumberFormat="1" applyFont="1" applyAlignment="1">
      <alignment horizontal="right" vertical="top"/>
    </xf>
    <xf numFmtId="0" fontId="39" fillId="0" borderId="0" xfId="13" applyFont="1" applyAlignment="1">
      <alignment horizontal="left" vertical="top" wrapText="1"/>
    </xf>
    <xf numFmtId="168" fontId="39" fillId="0" borderId="0" xfId="10" applyNumberFormat="1" applyFont="1" applyAlignment="1">
      <alignment horizontal="right"/>
    </xf>
    <xf numFmtId="0" fontId="39" fillId="0" borderId="0" xfId="9" applyFont="1"/>
    <xf numFmtId="4" fontId="39" fillId="0" borderId="0" xfId="12" applyNumberFormat="1" applyFont="1" applyAlignment="1">
      <alignment vertical="top"/>
    </xf>
    <xf numFmtId="0" fontId="39" fillId="0" borderId="9" xfId="11" applyFont="1" applyBorder="1" applyAlignment="1">
      <alignment horizontal="left" vertical="top" wrapText="1"/>
    </xf>
    <xf numFmtId="4" fontId="39" fillId="0" borderId="0" xfId="12" applyNumberFormat="1" applyFont="1" applyAlignment="1">
      <alignment horizontal="center" vertical="top"/>
    </xf>
    <xf numFmtId="167" fontId="40" fillId="0" borderId="0" xfId="9" applyNumberFormat="1" applyFont="1" applyAlignment="1">
      <alignment horizontal="right"/>
    </xf>
    <xf numFmtId="0" fontId="40" fillId="0" borderId="0" xfId="9" applyFont="1" applyAlignment="1">
      <alignment horizontal="left" vertical="top" wrapText="1"/>
    </xf>
    <xf numFmtId="4" fontId="40" fillId="0" borderId="0" xfId="9" applyNumberFormat="1" applyFont="1" applyAlignment="1">
      <alignment horizontal="right" vertical="top"/>
    </xf>
    <xf numFmtId="4" fontId="39" fillId="0" borderId="0" xfId="11" applyNumberFormat="1" applyFont="1" applyAlignment="1">
      <alignment horizontal="center" vertical="top"/>
    </xf>
    <xf numFmtId="4" fontId="39" fillId="0" borderId="0" xfId="9" applyNumberFormat="1" applyFont="1" applyAlignment="1">
      <alignment vertical="top"/>
    </xf>
    <xf numFmtId="4" fontId="39" fillId="0" borderId="0" xfId="11" applyNumberFormat="1" applyFont="1" applyAlignment="1">
      <alignment vertical="top"/>
    </xf>
    <xf numFmtId="4" fontId="40" fillId="0" borderId="0" xfId="9" applyNumberFormat="1" applyFont="1" applyAlignment="1">
      <alignment horizontal="left" vertical="top"/>
    </xf>
    <xf numFmtId="4" fontId="40" fillId="0" borderId="0" xfId="11" applyNumberFormat="1" applyFont="1" applyAlignment="1">
      <alignment horizontal="right"/>
    </xf>
    <xf numFmtId="4" fontId="40" fillId="0" borderId="0" xfId="11" applyNumberFormat="1" applyFont="1" applyAlignment="1">
      <alignment horizontal="left" vertical="top"/>
    </xf>
    <xf numFmtId="0" fontId="39" fillId="0" borderId="9" xfId="9" applyFont="1" applyBorder="1" applyAlignment="1">
      <alignment horizontal="left" vertical="top" wrapText="1"/>
    </xf>
    <xf numFmtId="4" fontId="5" fillId="0" borderId="0" xfId="12" applyNumberFormat="1" applyAlignment="1">
      <alignment vertical="top"/>
    </xf>
    <xf numFmtId="167" fontId="41" fillId="0" borderId="0" xfId="10" applyNumberFormat="1" applyFont="1" applyAlignment="1">
      <alignment horizontal="right"/>
    </xf>
    <xf numFmtId="4" fontId="41" fillId="0" borderId="0" xfId="9" applyNumberFormat="1" applyFont="1" applyAlignment="1">
      <alignment horizontal="right"/>
    </xf>
    <xf numFmtId="0" fontId="41" fillId="0" borderId="0" xfId="13" applyFont="1" applyAlignment="1">
      <alignment horizontal="left" vertical="top" wrapText="1"/>
    </xf>
    <xf numFmtId="4" fontId="41" fillId="0" borderId="0" xfId="9" applyNumberFormat="1" applyFont="1" applyAlignment="1">
      <alignment horizontal="right" vertical="top"/>
    </xf>
    <xf numFmtId="0" fontId="39" fillId="0" borderId="0" xfId="12" applyFont="1" applyAlignment="1">
      <alignment horizontal="left" vertical="top" wrapText="1"/>
    </xf>
    <xf numFmtId="4" fontId="41" fillId="0" borderId="0" xfId="11" applyNumberFormat="1" applyFont="1" applyAlignment="1">
      <alignment horizontal="right"/>
    </xf>
    <xf numFmtId="4" fontId="42" fillId="0" borderId="0" xfId="9" applyNumberFormat="1" applyFont="1" applyAlignment="1">
      <alignment horizontal="right" vertical="top"/>
    </xf>
    <xf numFmtId="4" fontId="39" fillId="0" borderId="0" xfId="14" applyNumberFormat="1" applyFont="1" applyAlignment="1">
      <alignment horizontal="right"/>
    </xf>
    <xf numFmtId="4" fontId="39" fillId="0" borderId="0" xfId="10" applyNumberFormat="1" applyFont="1" applyAlignment="1">
      <alignment vertical="top"/>
    </xf>
    <xf numFmtId="0" fontId="39" fillId="0" borderId="0" xfId="10" applyFont="1" applyAlignment="1">
      <alignment wrapText="1"/>
    </xf>
    <xf numFmtId="167" fontId="40" fillId="0" borderId="0" xfId="10" applyNumberFormat="1" applyFont="1" applyAlignment="1">
      <alignment horizontal="right"/>
    </xf>
    <xf numFmtId="167" fontId="39" fillId="0" borderId="9" xfId="10" applyNumberFormat="1" applyFont="1" applyBorder="1" applyAlignment="1">
      <alignment horizontal="right"/>
    </xf>
    <xf numFmtId="4" fontId="39" fillId="0" borderId="9" xfId="10" applyNumberFormat="1" applyFont="1" applyBorder="1" applyAlignment="1">
      <alignment horizontal="right"/>
    </xf>
    <xf numFmtId="0" fontId="39" fillId="0" borderId="9" xfId="10" applyFont="1" applyBorder="1" applyAlignment="1">
      <alignment horizontal="left" vertical="top" wrapText="1"/>
    </xf>
    <xf numFmtId="2" fontId="39" fillId="0" borderId="9" xfId="10" applyNumberFormat="1" applyFont="1" applyBorder="1" applyAlignment="1">
      <alignment horizontal="right" vertical="top"/>
    </xf>
    <xf numFmtId="4" fontId="39" fillId="0" borderId="0" xfId="10" applyNumberFormat="1" applyFont="1" applyAlignment="1">
      <alignment horizontal="right"/>
    </xf>
    <xf numFmtId="0" fontId="39" fillId="0" borderId="0" xfId="10" applyFont="1" applyAlignment="1">
      <alignment horizontal="left" vertical="top" wrapText="1"/>
    </xf>
    <xf numFmtId="4" fontId="39" fillId="0" borderId="0" xfId="10" applyNumberFormat="1" applyFont="1" applyAlignment="1">
      <alignment horizontal="center" vertical="top"/>
    </xf>
    <xf numFmtId="0" fontId="40" fillId="0" borderId="0" xfId="12" applyFont="1"/>
    <xf numFmtId="4" fontId="40" fillId="0" borderId="36" xfId="12" applyNumberFormat="1" applyFont="1" applyBorder="1" applyAlignment="1">
      <alignment horizontal="center" vertical="top"/>
    </xf>
    <xf numFmtId="4" fontId="40" fillId="0" borderId="69" xfId="12" applyNumberFormat="1" applyFont="1" applyBorder="1" applyAlignment="1">
      <alignment horizontal="center" vertical="top"/>
    </xf>
    <xf numFmtId="4" fontId="40" fillId="0" borderId="38" xfId="12" applyNumberFormat="1" applyFont="1" applyBorder="1" applyAlignment="1">
      <alignment horizontal="center" vertical="top"/>
    </xf>
    <xf numFmtId="167" fontId="39" fillId="0" borderId="0" xfId="11" applyNumberFormat="1" applyFont="1"/>
    <xf numFmtId="4" fontId="39" fillId="0" borderId="0" xfId="11" applyNumberFormat="1" applyFont="1" applyAlignment="1">
      <alignment horizontal="left" vertical="top"/>
    </xf>
    <xf numFmtId="167" fontId="39" fillId="0" borderId="9" xfId="11" applyNumberFormat="1" applyFont="1" applyBorder="1"/>
    <xf numFmtId="0" fontId="39" fillId="0" borderId="9" xfId="11" applyFont="1" applyBorder="1" applyAlignment="1">
      <alignment horizontal="right" wrapText="1"/>
    </xf>
    <xf numFmtId="0" fontId="39" fillId="0" borderId="0" xfId="11" applyFont="1" applyAlignment="1">
      <alignment horizontal="right" wrapText="1"/>
    </xf>
    <xf numFmtId="167" fontId="39" fillId="0" borderId="0" xfId="12" applyNumberFormat="1" applyFont="1"/>
    <xf numFmtId="4" fontId="45" fillId="0" borderId="0" xfId="11" applyNumberFormat="1" applyFont="1" applyAlignment="1">
      <alignment horizontal="left" vertical="top"/>
    </xf>
    <xf numFmtId="0" fontId="45" fillId="0" borderId="0" xfId="11" applyFont="1" applyAlignment="1">
      <alignment horizontal="right" vertical="top"/>
    </xf>
    <xf numFmtId="0" fontId="5" fillId="0" borderId="0" xfId="12"/>
    <xf numFmtId="0" fontId="5" fillId="0" borderId="0" xfId="12" applyAlignment="1">
      <alignment vertical="top"/>
    </xf>
    <xf numFmtId="0" fontId="5" fillId="0" borderId="0" xfId="12" applyAlignment="1">
      <alignment horizontal="center" vertical="top"/>
    </xf>
    <xf numFmtId="4" fontId="5" fillId="0" borderId="0" xfId="12" applyNumberFormat="1" applyAlignment="1">
      <alignment horizontal="center" vertical="top"/>
    </xf>
    <xf numFmtId="4" fontId="41" fillId="0" borderId="0" xfId="15" applyNumberFormat="1" applyFont="1" applyAlignment="1">
      <alignment vertical="top"/>
    </xf>
    <xf numFmtId="4" fontId="41" fillId="0" borderId="0" xfId="12" applyNumberFormat="1" applyFont="1" applyAlignment="1">
      <alignment horizontal="center" vertical="top"/>
    </xf>
    <xf numFmtId="0" fontId="41" fillId="0" borderId="0" xfId="12" applyFont="1" applyAlignment="1">
      <alignment horizontal="left" vertical="top" wrapText="1"/>
    </xf>
    <xf numFmtId="4" fontId="41" fillId="0" borderId="0" xfId="12" quotePrefix="1" applyNumberFormat="1" applyFont="1" applyAlignment="1">
      <alignment horizontal="left" vertical="top"/>
    </xf>
    <xf numFmtId="4" fontId="40" fillId="0" borderId="0" xfId="12" applyNumberFormat="1" applyFont="1" applyAlignment="1">
      <alignment horizontal="left" vertical="top"/>
    </xf>
    <xf numFmtId="0" fontId="40" fillId="0" borderId="0" xfId="12" applyFont="1" applyAlignment="1">
      <alignment horizontal="left" vertical="top" wrapText="1"/>
    </xf>
    <xf numFmtId="4" fontId="40" fillId="0" borderId="0" xfId="12" quotePrefix="1" applyNumberFormat="1" applyFont="1" applyAlignment="1">
      <alignment horizontal="left" vertical="top"/>
    </xf>
    <xf numFmtId="0" fontId="39" fillId="0" borderId="68" xfId="12" applyFont="1" applyBorder="1" applyAlignment="1">
      <alignment vertical="top"/>
    </xf>
    <xf numFmtId="0" fontId="39" fillId="0" borderId="68" xfId="12" applyFont="1" applyBorder="1" applyAlignment="1">
      <alignment horizontal="center" vertical="top"/>
    </xf>
    <xf numFmtId="4" fontId="39" fillId="0" borderId="68" xfId="12" applyNumberFormat="1" applyFont="1" applyBorder="1" applyAlignment="1">
      <alignment horizontal="center" vertical="top"/>
    </xf>
    <xf numFmtId="0" fontId="39" fillId="0" borderId="68" xfId="12" applyFont="1" applyBorder="1"/>
    <xf numFmtId="4" fontId="40" fillId="0" borderId="0" xfId="12" applyNumberFormat="1" applyFont="1" applyAlignment="1">
      <alignment vertical="top"/>
    </xf>
    <xf numFmtId="4" fontId="39" fillId="0" borderId="9" xfId="12" applyNumberFormat="1" applyFont="1" applyBorder="1" applyAlignment="1">
      <alignment vertical="top"/>
    </xf>
    <xf numFmtId="4" fontId="39" fillId="0" borderId="9" xfId="12" applyNumberFormat="1" applyFont="1" applyBorder="1" applyAlignment="1">
      <alignment horizontal="center" vertical="top"/>
    </xf>
    <xf numFmtId="4" fontId="39" fillId="0" borderId="9" xfId="12" applyNumberFormat="1" applyFont="1" applyBorder="1" applyAlignment="1">
      <alignment horizontal="left" vertical="top"/>
    </xf>
    <xf numFmtId="4" fontId="39" fillId="0" borderId="0" xfId="12" quotePrefix="1" applyNumberFormat="1" applyFont="1" applyAlignment="1">
      <alignment horizontal="left" vertical="top"/>
    </xf>
    <xf numFmtId="4" fontId="39" fillId="0" borderId="0" xfId="15" applyNumberFormat="1" applyFont="1" applyAlignment="1">
      <alignment vertical="top"/>
    </xf>
    <xf numFmtId="4" fontId="39" fillId="0" borderId="0" xfId="12" applyNumberFormat="1" applyFont="1" applyAlignment="1">
      <alignment horizontal="left" vertical="top"/>
    </xf>
    <xf numFmtId="169" fontId="39" fillId="0" borderId="0" xfId="15" applyNumberFormat="1" applyFont="1" applyAlignment="1">
      <alignment vertical="top"/>
    </xf>
    <xf numFmtId="4" fontId="39" fillId="0" borderId="0" xfId="15" applyNumberFormat="1" applyFont="1" applyAlignment="1">
      <alignment horizontal="center" vertical="top"/>
    </xf>
    <xf numFmtId="4" fontId="40" fillId="0" borderId="0" xfId="15" applyNumberFormat="1" applyFont="1" applyAlignment="1">
      <alignment horizontal="left" vertical="top"/>
    </xf>
    <xf numFmtId="4" fontId="40" fillId="0" borderId="0" xfId="12" applyNumberFormat="1" applyFont="1" applyAlignment="1">
      <alignment horizontal="center" vertical="top"/>
    </xf>
    <xf numFmtId="4" fontId="39" fillId="0" borderId="9" xfId="15" applyNumberFormat="1" applyFont="1" applyBorder="1" applyAlignment="1">
      <alignment vertical="top"/>
    </xf>
    <xf numFmtId="4" fontId="39" fillId="0" borderId="9" xfId="15" applyNumberFormat="1" applyFont="1" applyBorder="1" applyAlignment="1">
      <alignment horizontal="center" vertical="top"/>
    </xf>
    <xf numFmtId="0" fontId="39" fillId="0" borderId="9" xfId="15" applyFont="1" applyBorder="1" applyAlignment="1">
      <alignment horizontal="left" vertical="top" wrapText="1"/>
    </xf>
    <xf numFmtId="4" fontId="39" fillId="0" borderId="9" xfId="15" applyNumberFormat="1" applyFont="1" applyBorder="1" applyAlignment="1">
      <alignment horizontal="left" vertical="top"/>
    </xf>
    <xf numFmtId="0" fontId="39" fillId="0" borderId="0" xfId="16" applyFont="1" applyAlignment="1">
      <alignment horizontal="left" vertical="top" wrapText="1"/>
    </xf>
    <xf numFmtId="4" fontId="39" fillId="0" borderId="0" xfId="15" applyNumberFormat="1" applyFont="1" applyAlignment="1">
      <alignment horizontal="left" vertical="top"/>
    </xf>
    <xf numFmtId="4" fontId="39" fillId="0" borderId="0" xfId="15" quotePrefix="1" applyNumberFormat="1" applyFont="1" applyAlignment="1">
      <alignment horizontal="left" vertical="top"/>
    </xf>
    <xf numFmtId="0" fontId="40" fillId="0" borderId="0" xfId="15" applyFont="1" applyAlignment="1">
      <alignment horizontal="left" vertical="top" wrapText="1"/>
    </xf>
    <xf numFmtId="4" fontId="40" fillId="0" borderId="0" xfId="15" quotePrefix="1" applyNumberFormat="1" applyFont="1" applyAlignment="1">
      <alignment horizontal="left" vertical="top"/>
    </xf>
    <xf numFmtId="0" fontId="5" fillId="0" borderId="0" xfId="15" applyFont="1"/>
    <xf numFmtId="169" fontId="41" fillId="0" borderId="0" xfId="15" applyNumberFormat="1" applyFont="1" applyAlignment="1">
      <alignment vertical="top"/>
    </xf>
    <xf numFmtId="4" fontId="41" fillId="0" borderId="0" xfId="12" applyNumberFormat="1" applyFont="1" applyAlignment="1">
      <alignment horizontal="left" vertical="top"/>
    </xf>
    <xf numFmtId="4" fontId="5" fillId="0" borderId="0" xfId="15" applyNumberFormat="1" applyFont="1" applyAlignment="1">
      <alignment vertical="top"/>
    </xf>
    <xf numFmtId="0" fontId="39" fillId="0" borderId="9" xfId="12" applyFont="1" applyBorder="1" applyAlignment="1">
      <alignment horizontal="left" vertical="top" wrapText="1"/>
    </xf>
    <xf numFmtId="0" fontId="39" fillId="0" borderId="0" xfId="15" applyFont="1" applyAlignment="1">
      <alignment horizontal="left" vertical="top" wrapText="1"/>
    </xf>
    <xf numFmtId="4" fontId="5" fillId="0" borderId="0" xfId="10" applyNumberFormat="1" applyAlignment="1">
      <alignment vertical="top"/>
    </xf>
    <xf numFmtId="0" fontId="40" fillId="0" borderId="25" xfId="12" applyFont="1" applyBorder="1" applyAlignment="1">
      <alignment horizontal="left" vertical="top" wrapText="1"/>
    </xf>
    <xf numFmtId="4" fontId="39" fillId="0" borderId="9" xfId="10" applyNumberFormat="1" applyFont="1" applyBorder="1" applyAlignment="1">
      <alignment vertical="top"/>
    </xf>
    <xf numFmtId="4" fontId="39" fillId="0" borderId="9" xfId="10" applyNumberFormat="1" applyFont="1" applyBorder="1" applyAlignment="1">
      <alignment horizontal="center" vertical="top"/>
    </xf>
    <xf numFmtId="2" fontId="39" fillId="0" borderId="9" xfId="10" applyNumberFormat="1" applyFont="1" applyBorder="1" applyAlignment="1">
      <alignment horizontal="left" vertical="top"/>
    </xf>
    <xf numFmtId="0" fontId="40" fillId="0" borderId="0" xfId="10" applyFont="1" applyAlignment="1">
      <alignment horizontal="left" vertical="top" wrapText="1"/>
    </xf>
    <xf numFmtId="4" fontId="5" fillId="0" borderId="0" xfId="17" applyNumberFormat="1" applyFont="1" applyAlignment="1">
      <alignment horizontal="right" vertical="top"/>
    </xf>
    <xf numFmtId="4" fontId="5" fillId="0" borderId="0" xfId="17" applyNumberFormat="1" applyFont="1" applyAlignment="1" applyProtection="1">
      <alignment horizontal="center" vertical="top"/>
      <protection locked="0"/>
    </xf>
    <xf numFmtId="4" fontId="47" fillId="0" borderId="0" xfId="18" applyNumberFormat="1" applyAlignment="1">
      <alignment horizontal="center" vertical="top"/>
    </xf>
    <xf numFmtId="0" fontId="47" fillId="0" borderId="0" xfId="18" applyAlignment="1">
      <alignment horizontal="left" vertical="top" wrapText="1"/>
    </xf>
    <xf numFmtId="4" fontId="40" fillId="0" borderId="0" xfId="12" applyNumberFormat="1" applyFont="1" applyAlignment="1">
      <alignment horizontal="left" vertical="top" wrapText="1"/>
    </xf>
    <xf numFmtId="4" fontId="40" fillId="0" borderId="36" xfId="12" applyNumberFormat="1" applyFont="1" applyBorder="1" applyAlignment="1">
      <alignment vertical="top"/>
    </xf>
    <xf numFmtId="4" fontId="40" fillId="0" borderId="69" xfId="12" applyNumberFormat="1" applyFont="1" applyBorder="1" applyAlignment="1">
      <alignment horizontal="left" vertical="top"/>
    </xf>
    <xf numFmtId="4" fontId="40" fillId="0" borderId="38" xfId="12" applyNumberFormat="1" applyFont="1" applyBorder="1" applyAlignment="1">
      <alignment horizontal="left" vertical="top"/>
    </xf>
    <xf numFmtId="0" fontId="39" fillId="0" borderId="9" xfId="12" applyFont="1" applyBorder="1" applyAlignment="1">
      <alignment horizontal="center" vertical="top" wrapText="1"/>
    </xf>
    <xf numFmtId="4" fontId="39" fillId="0" borderId="9" xfId="12" quotePrefix="1" applyNumberFormat="1" applyFont="1" applyBorder="1" applyAlignment="1">
      <alignment horizontal="left" vertical="top"/>
    </xf>
    <xf numFmtId="0" fontId="39" fillId="0" borderId="0" xfId="15" applyFont="1"/>
    <xf numFmtId="0" fontId="40" fillId="0" borderId="0" xfId="12" applyFont="1" applyAlignment="1">
      <alignment horizontal="left" vertical="top"/>
    </xf>
    <xf numFmtId="0" fontId="39" fillId="0" borderId="0" xfId="19" applyFont="1"/>
    <xf numFmtId="0" fontId="39" fillId="0" borderId="0" xfId="19" applyFont="1" applyAlignment="1">
      <alignment horizontal="center"/>
    </xf>
    <xf numFmtId="4" fontId="40" fillId="0" borderId="0" xfId="19" applyNumberFormat="1" applyFont="1" applyAlignment="1">
      <alignment horizontal="center"/>
    </xf>
    <xf numFmtId="4" fontId="40" fillId="0" borderId="0" xfId="19" applyNumberFormat="1" applyFont="1"/>
    <xf numFmtId="49" fontId="40" fillId="0" borderId="0" xfId="19" applyNumberFormat="1" applyFont="1" applyAlignment="1">
      <alignment horizontal="center" vertical="center"/>
    </xf>
    <xf numFmtId="0" fontId="39" fillId="0" borderId="68" xfId="19" applyFont="1" applyBorder="1" applyAlignment="1">
      <alignment horizontal="center"/>
    </xf>
    <xf numFmtId="0" fontId="39" fillId="0" borderId="68" xfId="19" applyFont="1" applyBorder="1"/>
    <xf numFmtId="49" fontId="39" fillId="0" borderId="68" xfId="19" applyNumberFormat="1" applyFont="1" applyBorder="1" applyAlignment="1">
      <alignment horizontal="center" vertical="top"/>
    </xf>
    <xf numFmtId="4" fontId="39" fillId="0" borderId="0" xfId="19" applyNumberFormat="1" applyFont="1" applyAlignment="1">
      <alignment horizontal="center"/>
    </xf>
    <xf numFmtId="170" fontId="39" fillId="0" borderId="0" xfId="19" applyNumberFormat="1" applyFont="1" applyAlignment="1">
      <alignment horizontal="center"/>
    </xf>
    <xf numFmtId="0" fontId="39" fillId="0" borderId="0" xfId="20" applyFont="1" applyAlignment="1">
      <alignment horizontal="center"/>
    </xf>
    <xf numFmtId="0" fontId="39" fillId="0" borderId="0" xfId="19" applyFont="1" applyAlignment="1">
      <alignment horizontal="left" vertical="center" wrapText="1"/>
    </xf>
    <xf numFmtId="49" fontId="39" fillId="0" borderId="0" xfId="19" applyNumberFormat="1" applyFont="1" applyAlignment="1">
      <alignment horizontal="center" vertical="center"/>
    </xf>
    <xf numFmtId="2" fontId="39" fillId="0" borderId="0" xfId="19" applyNumberFormat="1" applyFont="1" applyAlignment="1">
      <alignment horizontal="center"/>
    </xf>
    <xf numFmtId="170" fontId="39" fillId="0" borderId="0" xfId="19" applyNumberFormat="1" applyFont="1" applyAlignment="1">
      <alignment horizontal="center" vertical="center"/>
    </xf>
    <xf numFmtId="0" fontId="39" fillId="0" borderId="0" xfId="19" applyFont="1" applyAlignment="1">
      <alignment horizontal="center" vertical="center"/>
    </xf>
    <xf numFmtId="49" fontId="39" fillId="0" borderId="0" xfId="19" applyNumberFormat="1" applyFont="1" applyAlignment="1">
      <alignment horizontal="center" vertical="top" wrapText="1"/>
    </xf>
    <xf numFmtId="170" fontId="39" fillId="0" borderId="0" xfId="19" applyNumberFormat="1" applyFont="1" applyAlignment="1">
      <alignment horizontal="center" vertical="top"/>
    </xf>
    <xf numFmtId="0" fontId="39" fillId="0" borderId="0" xfId="19" applyFont="1" applyAlignment="1">
      <alignment horizontal="center" vertical="top"/>
    </xf>
    <xf numFmtId="0" fontId="39" fillId="0" borderId="0" xfId="19" applyFont="1" applyAlignment="1">
      <alignment horizontal="left" vertical="top" wrapText="1"/>
    </xf>
    <xf numFmtId="49" fontId="39" fillId="0" borderId="0" xfId="19" applyNumberFormat="1" applyFont="1" applyAlignment="1">
      <alignment horizontal="center"/>
    </xf>
    <xf numFmtId="4" fontId="41" fillId="0" borderId="0" xfId="19" applyNumberFormat="1" applyFont="1" applyAlignment="1">
      <alignment horizontal="center"/>
    </xf>
    <xf numFmtId="170" fontId="41" fillId="0" borderId="0" xfId="19" applyNumberFormat="1" applyFont="1" applyAlignment="1">
      <alignment horizontal="center"/>
    </xf>
    <xf numFmtId="0" fontId="41" fillId="0" borderId="0" xfId="20" applyFont="1" applyAlignment="1">
      <alignment horizontal="center"/>
    </xf>
    <xf numFmtId="0" fontId="41" fillId="0" borderId="0" xfId="19" applyFont="1" applyAlignment="1">
      <alignment horizontal="left" vertical="top" wrapText="1"/>
    </xf>
    <xf numFmtId="49" fontId="41" fillId="0" borderId="0" xfId="19" applyNumberFormat="1" applyFont="1" applyAlignment="1">
      <alignment horizontal="center" vertical="top" wrapText="1"/>
    </xf>
    <xf numFmtId="170" fontId="39" fillId="0" borderId="0" xfId="20" applyNumberFormat="1" applyFont="1" applyAlignment="1">
      <alignment horizontal="center"/>
    </xf>
    <xf numFmtId="0" fontId="39" fillId="0" borderId="0" xfId="20" applyFont="1" applyAlignment="1">
      <alignment horizontal="left" vertical="top" wrapText="1"/>
    </xf>
    <xf numFmtId="49" fontId="39" fillId="0" borderId="0" xfId="20" applyNumberFormat="1" applyFont="1"/>
    <xf numFmtId="0" fontId="40" fillId="0" borderId="0" xfId="19" applyFont="1" applyAlignment="1">
      <alignment horizontal="center"/>
    </xf>
    <xf numFmtId="170" fontId="40" fillId="0" borderId="0" xfId="19" applyNumberFormat="1" applyFont="1" applyAlignment="1">
      <alignment horizontal="center"/>
    </xf>
    <xf numFmtId="170" fontId="40" fillId="0" borderId="0" xfId="19" applyNumberFormat="1" applyFont="1" applyAlignment="1">
      <alignment horizontal="center" vertical="center"/>
    </xf>
    <xf numFmtId="170" fontId="39" fillId="0" borderId="0" xfId="19" applyNumberFormat="1" applyFont="1" applyAlignment="1">
      <alignment horizontal="left"/>
    </xf>
    <xf numFmtId="0" fontId="40" fillId="0" borderId="0" xfId="19" applyFont="1" applyAlignment="1">
      <alignment horizontal="left" vertical="top" wrapText="1"/>
    </xf>
    <xf numFmtId="49" fontId="40" fillId="0" borderId="0" xfId="19" applyNumberFormat="1" applyFont="1" applyAlignment="1">
      <alignment horizontal="center" vertical="top"/>
    </xf>
    <xf numFmtId="0" fontId="40" fillId="0" borderId="0" xfId="19" applyFont="1" applyAlignment="1">
      <alignment horizontal="center" vertical="top"/>
    </xf>
    <xf numFmtId="2" fontId="40" fillId="0" borderId="0" xfId="19" applyNumberFormat="1" applyFont="1" applyAlignment="1">
      <alignment horizontal="center" vertical="top" wrapText="1"/>
    </xf>
    <xf numFmtId="170" fontId="40" fillId="0" borderId="0" xfId="19" applyNumberFormat="1" applyFont="1" applyAlignment="1">
      <alignment horizontal="center" vertical="top"/>
    </xf>
    <xf numFmtId="39" fontId="40" fillId="0" borderId="0" xfId="19" applyNumberFormat="1" applyFont="1" applyAlignment="1">
      <alignment horizontal="left" vertical="top" wrapText="1"/>
    </xf>
    <xf numFmtId="0" fontId="40" fillId="0" borderId="25" xfId="19" applyFont="1" applyBorder="1" applyAlignment="1">
      <alignment horizontal="center" vertical="top"/>
    </xf>
    <xf numFmtId="2" fontId="40" fillId="0" borderId="25" xfId="19" applyNumberFormat="1" applyFont="1" applyBorder="1" applyAlignment="1">
      <alignment horizontal="center" vertical="top" wrapText="1"/>
    </xf>
    <xf numFmtId="4" fontId="40" fillId="0" borderId="25" xfId="19" applyNumberFormat="1" applyFont="1" applyBorder="1" applyAlignment="1">
      <alignment horizontal="center" vertical="top"/>
    </xf>
    <xf numFmtId="39" fontId="40" fillId="0" borderId="25" xfId="19" applyNumberFormat="1" applyFont="1" applyBorder="1" applyAlignment="1">
      <alignment horizontal="left" vertical="top" wrapText="1"/>
    </xf>
    <xf numFmtId="49" fontId="40" fillId="0" borderId="25" xfId="19" applyNumberFormat="1" applyFont="1" applyBorder="1" applyAlignment="1">
      <alignment horizontal="center" vertical="top"/>
    </xf>
    <xf numFmtId="0" fontId="40" fillId="0" borderId="0" xfId="19" applyFont="1"/>
    <xf numFmtId="0" fontId="5" fillId="0" borderId="0" xfId="12" applyAlignment="1">
      <alignment horizontal="right"/>
    </xf>
    <xf numFmtId="0" fontId="37" fillId="0" borderId="0" xfId="12" applyFont="1" applyAlignment="1">
      <alignment vertical="top"/>
    </xf>
    <xf numFmtId="0" fontId="37" fillId="0" borderId="0" xfId="12" applyFont="1"/>
    <xf numFmtId="4" fontId="40" fillId="0" borderId="0" xfId="12" quotePrefix="1" applyNumberFormat="1" applyFont="1" applyAlignment="1">
      <alignment horizontal="right" vertical="top"/>
    </xf>
    <xf numFmtId="4" fontId="39" fillId="0" borderId="9" xfId="12" applyNumberFormat="1" applyFont="1" applyBorder="1" applyAlignment="1">
      <alignment horizontal="right" vertical="top"/>
    </xf>
    <xf numFmtId="4" fontId="39" fillId="0" borderId="0" xfId="12" quotePrefix="1" applyNumberFormat="1" applyFont="1" applyAlignment="1">
      <alignment horizontal="right" vertical="top"/>
    </xf>
    <xf numFmtId="4" fontId="40" fillId="0" borderId="0" xfId="12" applyNumberFormat="1" applyFont="1" applyAlignment="1">
      <alignment horizontal="right" vertical="top"/>
    </xf>
    <xf numFmtId="4" fontId="37" fillId="0" borderId="0" xfId="12" applyNumberFormat="1" applyFont="1" applyAlignment="1">
      <alignment vertical="top"/>
    </xf>
    <xf numFmtId="4" fontId="40" fillId="0" borderId="0" xfId="15" applyNumberFormat="1" applyFont="1" applyAlignment="1">
      <alignment horizontal="right" vertical="top"/>
    </xf>
    <xf numFmtId="4" fontId="39" fillId="0" borderId="9" xfId="15" applyNumberFormat="1" applyFont="1" applyBorder="1" applyAlignment="1">
      <alignment horizontal="right" vertical="top"/>
    </xf>
    <xf numFmtId="0" fontId="37" fillId="0" borderId="0" xfId="10" applyFont="1"/>
    <xf numFmtId="4" fontId="39" fillId="0" borderId="0" xfId="15" applyNumberFormat="1" applyFont="1" applyAlignment="1">
      <alignment horizontal="right" vertical="top"/>
    </xf>
    <xf numFmtId="4" fontId="40" fillId="0" borderId="0" xfId="21" applyNumberFormat="1" applyFont="1" applyAlignment="1">
      <alignment vertical="center"/>
    </xf>
    <xf numFmtId="0" fontId="40" fillId="0" borderId="0" xfId="21" applyFont="1" applyAlignment="1">
      <alignment horizontal="center" vertical="center"/>
    </xf>
    <xf numFmtId="170" fontId="40" fillId="0" borderId="0" xfId="21" applyNumberFormat="1" applyFont="1" applyAlignment="1">
      <alignment horizontal="center" vertical="center"/>
    </xf>
    <xf numFmtId="4" fontId="39" fillId="0" borderId="0" xfId="15" quotePrefix="1" applyNumberFormat="1" applyFont="1" applyAlignment="1">
      <alignment horizontal="right" vertical="top"/>
    </xf>
    <xf numFmtId="4" fontId="40" fillId="0" borderId="0" xfId="15" quotePrefix="1" applyNumberFormat="1" applyFont="1" applyAlignment="1">
      <alignment horizontal="right" vertical="top"/>
    </xf>
    <xf numFmtId="0" fontId="37" fillId="0" borderId="0" xfId="15" applyFont="1"/>
    <xf numFmtId="4" fontId="37" fillId="0" borderId="0" xfId="15" applyNumberFormat="1" applyFont="1" applyAlignment="1">
      <alignment vertical="top"/>
    </xf>
    <xf numFmtId="4" fontId="40" fillId="0" borderId="38" xfId="12" applyNumberFormat="1" applyFont="1" applyBorder="1" applyAlignment="1">
      <alignment horizontal="right" vertical="top"/>
    </xf>
    <xf numFmtId="4" fontId="39" fillId="0" borderId="9" xfId="12" quotePrefix="1" applyNumberFormat="1" applyFont="1" applyBorder="1" applyAlignment="1">
      <alignment horizontal="right" vertical="top"/>
    </xf>
    <xf numFmtId="0" fontId="40" fillId="0" borderId="0" xfId="12" applyFont="1" applyAlignment="1">
      <alignment horizontal="right" vertical="top"/>
    </xf>
    <xf numFmtId="0" fontId="5" fillId="15" borderId="0" xfId="9" applyFont="1" applyFill="1"/>
    <xf numFmtId="0" fontId="5" fillId="15" borderId="0" xfId="12" applyFill="1"/>
    <xf numFmtId="0" fontId="48" fillId="0" borderId="0" xfId="22" applyAlignment="1">
      <alignment vertical="top"/>
    </xf>
    <xf numFmtId="171" fontId="48" fillId="0" borderId="0" xfId="22" applyNumberFormat="1" applyAlignment="1">
      <alignment horizontal="right"/>
    </xf>
    <xf numFmtId="4" fontId="48" fillId="0" borderId="0" xfId="22" applyNumberFormat="1" applyAlignment="1">
      <alignment horizontal="right"/>
    </xf>
    <xf numFmtId="0" fontId="48" fillId="0" borderId="0" xfId="22" applyAlignment="1">
      <alignment horizontal="center"/>
    </xf>
    <xf numFmtId="0" fontId="48" fillId="0" borderId="0" xfId="22" applyAlignment="1">
      <alignment horizontal="left" vertical="top" wrapText="1"/>
    </xf>
    <xf numFmtId="1" fontId="49" fillId="0" borderId="0" xfId="22" applyNumberFormat="1" applyFont="1" applyAlignment="1">
      <alignment horizontal="center" vertical="top"/>
    </xf>
    <xf numFmtId="0" fontId="48" fillId="16" borderId="0" xfId="22" applyFill="1" applyAlignment="1">
      <alignment horizontal="left" vertical="top" wrapText="1"/>
    </xf>
    <xf numFmtId="0" fontId="48" fillId="0" borderId="0" xfId="22" applyAlignment="1">
      <alignment horizontal="left" wrapText="1"/>
    </xf>
    <xf numFmtId="4" fontId="48" fillId="0" borderId="0" xfId="22" applyNumberFormat="1" applyAlignment="1">
      <alignment horizontal="left" wrapText="1"/>
    </xf>
    <xf numFmtId="0" fontId="49" fillId="0" borderId="0" xfId="22" applyFont="1" applyAlignment="1">
      <alignment horizontal="left" vertical="top" wrapText="1"/>
    </xf>
    <xf numFmtId="168" fontId="50" fillId="0" borderId="0" xfId="22" applyNumberFormat="1" applyFont="1" applyAlignment="1">
      <alignment horizontal="right" wrapText="1"/>
    </xf>
    <xf numFmtId="0" fontId="49" fillId="0" borderId="0" xfId="22" applyFont="1" applyAlignment="1">
      <alignment horizontal="left" vertical="top"/>
    </xf>
    <xf numFmtId="1" fontId="49" fillId="0" borderId="0" xfId="22" applyNumberFormat="1" applyFont="1" applyAlignment="1">
      <alignment horizontal="center" vertical="top" wrapText="1"/>
    </xf>
    <xf numFmtId="0" fontId="48" fillId="0" borderId="0" xfId="22" applyAlignment="1">
      <alignment vertical="top" wrapText="1"/>
    </xf>
    <xf numFmtId="168" fontId="48" fillId="0" borderId="0" xfId="22" applyNumberFormat="1" applyAlignment="1">
      <alignment horizontal="right" wrapText="1"/>
    </xf>
    <xf numFmtId="168" fontId="0" fillId="17" borderId="0" xfId="23" applyNumberFormat="1" applyFont="1" applyAlignment="1">
      <alignment horizontal="right" wrapText="1"/>
      <protection locked="0"/>
    </xf>
    <xf numFmtId="4" fontId="48" fillId="0" borderId="0" xfId="22" applyNumberFormat="1" applyAlignment="1">
      <alignment horizontal="right" wrapText="1"/>
    </xf>
    <xf numFmtId="0" fontId="48" fillId="0" borderId="0" xfId="22" applyAlignment="1">
      <alignment horizontal="center" wrapText="1"/>
    </xf>
    <xf numFmtId="0" fontId="48" fillId="16" borderId="0" xfId="22" applyFill="1" applyAlignment="1">
      <alignment vertical="top" wrapText="1"/>
    </xf>
    <xf numFmtId="0" fontId="50" fillId="0" borderId="0" xfId="22" applyFont="1" applyAlignment="1">
      <alignment vertical="top" wrapText="1"/>
    </xf>
    <xf numFmtId="1" fontId="48" fillId="0" borderId="0" xfId="22" applyNumberFormat="1" applyAlignment="1">
      <alignment horizontal="right" vertical="top" wrapText="1"/>
    </xf>
    <xf numFmtId="4" fontId="48" fillId="0" borderId="0" xfId="22" applyNumberFormat="1" applyAlignment="1">
      <alignment horizontal="center" wrapText="1"/>
    </xf>
    <xf numFmtId="168" fontId="48" fillId="0" borderId="0" xfId="22" applyNumberFormat="1" applyAlignment="1">
      <alignment horizontal="right"/>
    </xf>
    <xf numFmtId="49" fontId="48" fillId="0" borderId="0" xfId="22" applyNumberFormat="1" applyAlignment="1">
      <alignment horizontal="left" vertical="top" wrapText="1"/>
    </xf>
    <xf numFmtId="49" fontId="48" fillId="0" borderId="0" xfId="22" applyNumberFormat="1" applyAlignment="1">
      <alignment horizontal="left" wrapText="1"/>
    </xf>
    <xf numFmtId="49" fontId="48" fillId="0" borderId="0" xfId="22" applyNumberFormat="1" applyAlignment="1">
      <alignment horizontal="right" vertical="top" wrapText="1"/>
    </xf>
    <xf numFmtId="49" fontId="49" fillId="0" borderId="0" xfId="22" applyNumberFormat="1" applyFont="1" applyAlignment="1">
      <alignment horizontal="left" vertical="top" wrapText="1"/>
    </xf>
    <xf numFmtId="0" fontId="0" fillId="0" borderId="0" xfId="24" applyFont="1">
      <alignment horizontal="left" vertical="top" wrapText="1"/>
    </xf>
    <xf numFmtId="1" fontId="51" fillId="0" borderId="0" xfId="22" applyNumberFormat="1" applyFont="1" applyAlignment="1">
      <alignment horizontal="right" vertical="top" wrapText="1"/>
    </xf>
    <xf numFmtId="0" fontId="48" fillId="0" borderId="0" xfId="22" applyAlignment="1">
      <alignment horizontal="justify" vertical="top"/>
    </xf>
    <xf numFmtId="49" fontId="48" fillId="0" borderId="0" xfId="22" applyNumberFormat="1" applyAlignment="1">
      <alignment horizontal="justify" wrapText="1"/>
    </xf>
    <xf numFmtId="49" fontId="48" fillId="0" borderId="2" xfId="22" applyNumberFormat="1" applyBorder="1" applyAlignment="1">
      <alignment horizontal="right" wrapText="1"/>
    </xf>
    <xf numFmtId="49" fontId="48" fillId="0" borderId="2" xfId="22" applyNumberFormat="1" applyBorder="1" applyAlignment="1">
      <alignment horizontal="center" wrapText="1"/>
    </xf>
    <xf numFmtId="49" fontId="50" fillId="0" borderId="2" xfId="22" applyNumberFormat="1" applyFont="1" applyBorder="1" applyAlignment="1">
      <alignment horizontal="left" vertical="top" wrapText="1"/>
    </xf>
    <xf numFmtId="49" fontId="49" fillId="0" borderId="2" xfId="22" applyNumberFormat="1" applyFont="1" applyBorder="1" applyAlignment="1">
      <alignment horizontal="center" vertical="top" wrapText="1"/>
    </xf>
    <xf numFmtId="49" fontId="48" fillId="0" borderId="0" xfId="22" applyNumberFormat="1" applyAlignment="1">
      <alignment horizontal="justify" vertical="top" wrapText="1"/>
    </xf>
    <xf numFmtId="0" fontId="48" fillId="16" borderId="0" xfId="22" applyFill="1" applyAlignment="1">
      <alignment vertical="top"/>
    </xf>
    <xf numFmtId="49" fontId="50" fillId="0" borderId="0" xfId="22" applyNumberFormat="1" applyFont="1" applyAlignment="1">
      <alignment horizontal="left" vertical="top" wrapText="1"/>
    </xf>
    <xf numFmtId="49" fontId="49" fillId="0" borderId="0" xfId="22" applyNumberFormat="1" applyFont="1" applyAlignment="1">
      <alignment horizontal="left" vertical="top"/>
    </xf>
    <xf numFmtId="168" fontId="50" fillId="0" borderId="37" xfId="22" applyNumberFormat="1" applyFont="1" applyBorder="1" applyAlignment="1">
      <alignment horizontal="right"/>
    </xf>
    <xf numFmtId="49" fontId="48" fillId="0" borderId="37" xfId="22" applyNumberFormat="1" applyBorder="1" applyAlignment="1">
      <alignment horizontal="left"/>
    </xf>
    <xf numFmtId="49" fontId="49" fillId="0" borderId="37" xfId="22" applyNumberFormat="1" applyFont="1" applyBorder="1" applyAlignment="1">
      <alignment horizontal="left"/>
    </xf>
    <xf numFmtId="49" fontId="49" fillId="0" borderId="37" xfId="22" applyNumberFormat="1" applyFont="1" applyBorder="1" applyAlignment="1">
      <alignment horizontal="left" vertical="top" wrapText="1"/>
    </xf>
    <xf numFmtId="168" fontId="48" fillId="0" borderId="0" xfId="22" applyNumberFormat="1" applyAlignment="1">
      <alignment horizontal="left" wrapText="1"/>
    </xf>
    <xf numFmtId="49" fontId="52" fillId="0" borderId="0" xfId="22" applyNumberFormat="1" applyFont="1" applyAlignment="1">
      <alignment horizontal="left" vertical="top" wrapText="1"/>
    </xf>
    <xf numFmtId="168" fontId="50" fillId="0" borderId="0" xfId="22" applyNumberFormat="1" applyFont="1" applyAlignment="1">
      <alignment horizontal="right"/>
    </xf>
    <xf numFmtId="49" fontId="49" fillId="0" borderId="0" xfId="22" applyNumberFormat="1" applyFont="1" applyAlignment="1">
      <alignment horizontal="center" vertical="top"/>
    </xf>
    <xf numFmtId="49" fontId="49" fillId="0" borderId="0" xfId="22" applyNumberFormat="1" applyFont="1" applyAlignment="1">
      <alignment horizontal="center" vertical="top" wrapText="1"/>
    </xf>
    <xf numFmtId="49" fontId="48" fillId="0" borderId="0" xfId="22" applyNumberFormat="1" applyAlignment="1">
      <alignment vertical="top"/>
    </xf>
    <xf numFmtId="49" fontId="48" fillId="0" borderId="0" xfId="22" applyNumberFormat="1" applyAlignment="1">
      <alignment horizontal="left"/>
    </xf>
    <xf numFmtId="49" fontId="50" fillId="0" borderId="0" xfId="22" applyNumberFormat="1" applyFont="1" applyAlignment="1">
      <alignment horizontal="left" wrapText="1"/>
    </xf>
    <xf numFmtId="49" fontId="50" fillId="0" borderId="0" xfId="22" applyNumberFormat="1" applyFont="1" applyAlignment="1">
      <alignment horizontal="left"/>
    </xf>
    <xf numFmtId="49" fontId="48" fillId="0" borderId="0" xfId="22" applyNumberFormat="1" applyAlignment="1">
      <alignment horizontal="left" vertical="top"/>
    </xf>
    <xf numFmtId="4" fontId="15" fillId="11" borderId="70" xfId="1" applyNumberFormat="1" applyFont="1" applyFill="1" applyBorder="1" applyAlignment="1">
      <alignment wrapText="1"/>
    </xf>
    <xf numFmtId="4" fontId="21" fillId="11" borderId="71" xfId="1" applyNumberFormat="1" applyFont="1" applyFill="1" applyBorder="1" applyAlignment="1">
      <alignment horizontal="right" vertical="top" wrapText="1"/>
    </xf>
    <xf numFmtId="4" fontId="20" fillId="11" borderId="70" xfId="1" applyNumberFormat="1" applyFont="1" applyFill="1" applyBorder="1" applyAlignment="1">
      <alignment horizontal="right" vertical="top" wrapText="1"/>
    </xf>
    <xf numFmtId="4" fontId="31" fillId="0" borderId="22" xfId="1" applyNumberFormat="1" applyFont="1" applyBorder="1" applyAlignment="1">
      <alignment horizontal="right" wrapText="1"/>
    </xf>
    <xf numFmtId="4" fontId="13" fillId="0" borderId="22" xfId="1" applyNumberFormat="1" applyFont="1" applyBorder="1" applyAlignment="1">
      <alignment wrapText="1"/>
    </xf>
    <xf numFmtId="4" fontId="31" fillId="0" borderId="0" xfId="1" applyNumberFormat="1" applyFont="1" applyAlignment="1">
      <alignment horizontal="justify" vertical="top" wrapText="1"/>
    </xf>
    <xf numFmtId="4" fontId="31" fillId="0" borderId="22" xfId="1" applyNumberFormat="1" applyFont="1" applyBorder="1" applyAlignment="1">
      <alignment horizontal="right" vertical="top" wrapText="1"/>
    </xf>
    <xf numFmtId="4" fontId="34" fillId="20" borderId="69" xfId="25" applyNumberFormat="1" applyFont="1" applyFill="1" applyBorder="1" applyAlignment="1">
      <alignment horizontal="center" vertical="center" wrapText="1"/>
    </xf>
    <xf numFmtId="4" fontId="15" fillId="20" borderId="69" xfId="25" applyNumberFormat="1" applyFont="1" applyFill="1" applyBorder="1" applyAlignment="1">
      <alignment horizontal="center" vertical="center" wrapText="1"/>
    </xf>
    <xf numFmtId="4" fontId="16" fillId="20" borderId="37" xfId="25" applyNumberFormat="1" applyFont="1" applyFill="1" applyBorder="1" applyAlignment="1">
      <alignment horizontal="justify" vertical="center" wrapText="1"/>
    </xf>
    <xf numFmtId="4" fontId="16" fillId="20" borderId="69" xfId="25" applyNumberFormat="1" applyFont="1" applyFill="1" applyBorder="1" applyAlignment="1">
      <alignment horizontal="right" vertical="top" wrapText="1"/>
    </xf>
    <xf numFmtId="0" fontId="12" fillId="0" borderId="0" xfId="1" applyFont="1"/>
    <xf numFmtId="0" fontId="13" fillId="0" borderId="0" xfId="1" applyFont="1"/>
    <xf numFmtId="0" fontId="54" fillId="19" borderId="2" xfId="26" applyFont="1" applyBorder="1"/>
    <xf numFmtId="4" fontId="13" fillId="18" borderId="0" xfId="1" applyNumberFormat="1" applyFont="1" applyFill="1"/>
    <xf numFmtId="4" fontId="13" fillId="18" borderId="0" xfId="1" applyNumberFormat="1" applyFont="1" applyFill="1" applyAlignment="1">
      <alignment horizontal="right"/>
    </xf>
    <xf numFmtId="4" fontId="56" fillId="18" borderId="0" xfId="27" applyNumberFormat="1" applyFont="1" applyFill="1" applyAlignment="1">
      <alignment horizontal="center" vertical="top"/>
    </xf>
    <xf numFmtId="4" fontId="17" fillId="18" borderId="0" xfId="1" applyNumberFormat="1" applyFont="1" applyFill="1" applyAlignment="1">
      <alignment horizontal="right" vertical="top"/>
    </xf>
    <xf numFmtId="4" fontId="33" fillId="0" borderId="0" xfId="1" applyNumberFormat="1" applyFont="1"/>
    <xf numFmtId="4" fontId="17" fillId="0" borderId="0" xfId="1" applyNumberFormat="1" applyFont="1" applyAlignment="1">
      <alignment horizontal="right" vertical="top"/>
    </xf>
    <xf numFmtId="4" fontId="56" fillId="0" borderId="0" xfId="29" applyNumberFormat="1" applyFont="1" applyAlignment="1">
      <alignment vertical="top"/>
    </xf>
    <xf numFmtId="4" fontId="59" fillId="0" borderId="25" xfId="1" applyNumberFormat="1" applyFont="1" applyBorder="1" applyAlignment="1">
      <alignment wrapText="1"/>
    </xf>
    <xf numFmtId="4" fontId="59" fillId="0" borderId="25" xfId="1" applyNumberFormat="1" applyFont="1" applyBorder="1" applyAlignment="1">
      <alignment horizontal="right" wrapText="1"/>
    </xf>
    <xf numFmtId="4" fontId="15" fillId="22" borderId="25" xfId="1" applyNumberFormat="1" applyFont="1" applyFill="1" applyBorder="1" applyAlignment="1">
      <alignment horizontal="right" vertical="top" wrapText="1"/>
    </xf>
    <xf numFmtId="4" fontId="21" fillId="22" borderId="2" xfId="1" applyNumberFormat="1" applyFont="1" applyFill="1" applyBorder="1" applyAlignment="1">
      <alignment horizontal="justify" vertical="top" wrapText="1"/>
    </xf>
    <xf numFmtId="4" fontId="13" fillId="22" borderId="25" xfId="1" applyNumberFormat="1" applyFont="1" applyFill="1" applyBorder="1" applyAlignment="1">
      <alignment wrapText="1"/>
    </xf>
    <xf numFmtId="4" fontId="13" fillId="22" borderId="25" xfId="1" applyNumberFormat="1" applyFont="1" applyFill="1" applyBorder="1" applyAlignment="1">
      <alignment horizontal="right" wrapText="1"/>
    </xf>
    <xf numFmtId="4" fontId="15" fillId="22" borderId="25" xfId="1" applyNumberFormat="1" applyFont="1" applyFill="1" applyBorder="1" applyAlignment="1">
      <alignment horizontal="right" wrapText="1"/>
    </xf>
    <xf numFmtId="4" fontId="15" fillId="23" borderId="25" xfId="1" applyNumberFormat="1" applyFont="1" applyFill="1" applyBorder="1" applyAlignment="1">
      <alignment horizontal="right" vertical="top" wrapText="1"/>
    </xf>
    <xf numFmtId="4" fontId="21" fillId="23" borderId="2" xfId="1" applyNumberFormat="1" applyFont="1" applyFill="1" applyBorder="1" applyAlignment="1">
      <alignment horizontal="justify" vertical="top" wrapText="1"/>
    </xf>
    <xf numFmtId="4" fontId="13" fillId="23" borderId="25" xfId="1" applyNumberFormat="1" applyFont="1" applyFill="1" applyBorder="1" applyAlignment="1">
      <alignment wrapText="1"/>
    </xf>
    <xf numFmtId="4" fontId="13" fillId="23" borderId="25" xfId="1" applyNumberFormat="1" applyFont="1" applyFill="1" applyBorder="1" applyAlignment="1">
      <alignment horizontal="right" wrapText="1"/>
    </xf>
    <xf numFmtId="4" fontId="15" fillId="23" borderId="25" xfId="1" applyNumberFormat="1" applyFont="1" applyFill="1" applyBorder="1" applyAlignment="1">
      <alignment horizontal="right" wrapText="1"/>
    </xf>
    <xf numFmtId="4" fontId="15" fillId="3" borderId="25" xfId="1" applyNumberFormat="1" applyFont="1" applyFill="1" applyBorder="1" applyAlignment="1">
      <alignment horizontal="right" vertical="top" wrapText="1"/>
    </xf>
    <xf numFmtId="4" fontId="21" fillId="3" borderId="2" xfId="1" applyNumberFormat="1" applyFont="1" applyFill="1" applyBorder="1" applyAlignment="1">
      <alignment horizontal="justify" vertical="top" wrapText="1"/>
    </xf>
    <xf numFmtId="4" fontId="13" fillId="3" borderId="25" xfId="1" applyNumberFormat="1" applyFont="1" applyFill="1" applyBorder="1" applyAlignment="1">
      <alignment wrapText="1"/>
    </xf>
    <xf numFmtId="4" fontId="13" fillId="3" borderId="25" xfId="1" applyNumberFormat="1" applyFont="1" applyFill="1" applyBorder="1" applyAlignment="1">
      <alignment horizontal="right" wrapText="1"/>
    </xf>
    <xf numFmtId="4" fontId="15" fillId="3" borderId="25" xfId="1" applyNumberFormat="1" applyFont="1" applyFill="1" applyBorder="1" applyAlignment="1">
      <alignment horizontal="right" wrapText="1"/>
    </xf>
    <xf numFmtId="4" fontId="15" fillId="2" borderId="41" xfId="1" applyNumberFormat="1" applyFont="1" applyFill="1" applyBorder="1" applyAlignment="1">
      <alignment horizontal="right" vertical="top" wrapText="1"/>
    </xf>
    <xf numFmtId="4" fontId="21" fillId="2" borderId="1" xfId="1" applyNumberFormat="1" applyFont="1" applyFill="1" applyBorder="1" applyAlignment="1">
      <alignment horizontal="justify" vertical="top" wrapText="1"/>
    </xf>
    <xf numFmtId="4" fontId="13" fillId="2" borderId="41" xfId="1" applyNumberFormat="1" applyFont="1" applyFill="1" applyBorder="1" applyAlignment="1">
      <alignment wrapText="1"/>
    </xf>
    <xf numFmtId="4" fontId="13" fillId="2" borderId="41" xfId="1" applyNumberFormat="1" applyFont="1" applyFill="1" applyBorder="1" applyAlignment="1">
      <alignment horizontal="right" wrapText="1"/>
    </xf>
    <xf numFmtId="4" fontId="15" fillId="2" borderId="41" xfId="1" applyNumberFormat="1" applyFont="1" applyFill="1" applyBorder="1" applyAlignment="1">
      <alignment horizontal="right" wrapText="1"/>
    </xf>
    <xf numFmtId="4" fontId="21" fillId="24" borderId="25" xfId="1" applyNumberFormat="1" applyFont="1" applyFill="1" applyBorder="1" applyAlignment="1">
      <alignment horizontal="right" vertical="top" wrapText="1"/>
    </xf>
    <xf numFmtId="4" fontId="21" fillId="24" borderId="2" xfId="1" applyNumberFormat="1" applyFont="1" applyFill="1" applyBorder="1" applyAlignment="1">
      <alignment horizontal="justify" vertical="top" wrapText="1"/>
    </xf>
    <xf numFmtId="4" fontId="13" fillId="24" borderId="25" xfId="1" applyNumberFormat="1" applyFont="1" applyFill="1" applyBorder="1" applyAlignment="1">
      <alignment wrapText="1"/>
    </xf>
    <xf numFmtId="4" fontId="31" fillId="24" borderId="25" xfId="1" applyNumberFormat="1" applyFont="1" applyFill="1" applyBorder="1" applyAlignment="1">
      <alignment horizontal="right" wrapText="1"/>
    </xf>
    <xf numFmtId="4" fontId="21" fillId="24" borderId="25" xfId="1" applyNumberFormat="1" applyFont="1" applyFill="1" applyBorder="1" applyAlignment="1">
      <alignment horizontal="right" wrapText="1"/>
    </xf>
    <xf numFmtId="4" fontId="59" fillId="0" borderId="25" xfId="1" applyNumberFormat="1" applyFont="1" applyBorder="1" applyAlignment="1">
      <alignment horizontal="right" vertical="top" wrapText="1"/>
    </xf>
    <xf numFmtId="4" fontId="60" fillId="0" borderId="2" xfId="1" applyNumberFormat="1" applyFont="1" applyBorder="1" applyAlignment="1">
      <alignment horizontal="justify" vertical="top" wrapText="1"/>
    </xf>
    <xf numFmtId="4" fontId="60" fillId="0" borderId="2" xfId="1" applyNumberFormat="1" applyFont="1" applyBorder="1" applyAlignment="1">
      <alignment horizontal="justify" wrapText="1"/>
    </xf>
    <xf numFmtId="0" fontId="4" fillId="0" borderId="0" xfId="1" applyFont="1"/>
    <xf numFmtId="0" fontId="5" fillId="0" borderId="10" xfId="1" applyFont="1" applyBorder="1"/>
    <xf numFmtId="0" fontId="5" fillId="0" borderId="9" xfId="1" applyFont="1" applyBorder="1"/>
    <xf numFmtId="0" fontId="5" fillId="0" borderId="8" xfId="1" applyFont="1" applyBorder="1"/>
    <xf numFmtId="165" fontId="5" fillId="0" borderId="9" xfId="1" applyNumberFormat="1" applyFont="1" applyBorder="1"/>
    <xf numFmtId="165" fontId="5" fillId="0" borderId="2" xfId="1" applyNumberFormat="1" applyFont="1" applyBorder="1"/>
    <xf numFmtId="165" fontId="5" fillId="0" borderId="7" xfId="1" applyNumberFormat="1" applyFont="1" applyBorder="1"/>
    <xf numFmtId="4" fontId="5" fillId="0" borderId="6" xfId="1" applyNumberFormat="1" applyFont="1" applyBorder="1"/>
    <xf numFmtId="165" fontId="5" fillId="0" borderId="5" xfId="1" applyNumberFormat="1" applyFont="1" applyBorder="1"/>
    <xf numFmtId="165" fontId="5" fillId="0" borderId="4" xfId="1" applyNumberFormat="1" applyFont="1" applyBorder="1"/>
    <xf numFmtId="4" fontId="5" fillId="0" borderId="3" xfId="1" applyNumberFormat="1" applyFont="1" applyBorder="1"/>
    <xf numFmtId="165" fontId="5" fillId="0" borderId="0" xfId="1" applyNumberFormat="1" applyFont="1"/>
    <xf numFmtId="164" fontId="5" fillId="0" borderId="0" xfId="1" applyNumberFormat="1" applyFont="1"/>
    <xf numFmtId="0" fontId="5" fillId="0" borderId="0" xfId="1" applyFont="1" applyAlignment="1">
      <alignment horizontal="right"/>
    </xf>
    <xf numFmtId="0" fontId="13" fillId="0" borderId="0" xfId="4" applyFont="1" applyAlignment="1">
      <alignment horizontal="center" vertical="top" wrapText="1" shrinkToFit="1" readingOrder="1"/>
    </xf>
    <xf numFmtId="0" fontId="13" fillId="0" borderId="0" xfId="4" applyFont="1" applyAlignment="1">
      <alignment horizontal="justify" vertical="top" wrapText="1" shrinkToFit="1" readingOrder="1"/>
    </xf>
    <xf numFmtId="0" fontId="5" fillId="0" borderId="0" xfId="4"/>
    <xf numFmtId="49" fontId="13" fillId="0" borderId="0" xfId="4" applyNumberFormat="1" applyFont="1" applyAlignment="1">
      <alignment horizontal="center" vertical="top" wrapText="1" shrinkToFit="1" readingOrder="1"/>
    </xf>
    <xf numFmtId="0" fontId="16" fillId="0" borderId="0" xfId="4" applyFont="1" applyAlignment="1">
      <alignment horizontal="justify" vertical="top" wrapText="1" shrinkToFit="1" readingOrder="1"/>
    </xf>
    <xf numFmtId="0" fontId="12" fillId="0" borderId="0" xfId="4" applyFont="1" applyAlignment="1">
      <alignment horizontal="justify" vertical="top" wrapText="1" shrinkToFit="1" readingOrder="1"/>
    </xf>
    <xf numFmtId="49" fontId="12" fillId="0" borderId="0" xfId="4" applyNumberFormat="1" applyFont="1" applyAlignment="1">
      <alignment horizontal="justify" vertical="top" wrapText="1" shrinkToFit="1" readingOrder="1"/>
    </xf>
    <xf numFmtId="0" fontId="14" fillId="0" borderId="0" xfId="4" applyFont="1" applyAlignment="1">
      <alignment horizontal="justify" vertical="top" wrapText="1" shrinkToFit="1" readingOrder="1"/>
    </xf>
    <xf numFmtId="49" fontId="15" fillId="0" borderId="0" xfId="4" applyNumberFormat="1" applyFont="1" applyAlignment="1">
      <alignment horizontal="center" vertical="top" wrapText="1" shrinkToFit="1" readingOrder="1"/>
    </xf>
    <xf numFmtId="0" fontId="5" fillId="0" borderId="0" xfId="4" applyAlignment="1">
      <alignment horizontal="center"/>
    </xf>
    <xf numFmtId="4" fontId="13" fillId="0" borderId="0" xfId="4" applyNumberFormat="1" applyFont="1" applyAlignment="1">
      <alignment vertical="top"/>
    </xf>
    <xf numFmtId="4" fontId="15" fillId="6" borderId="0" xfId="4" applyNumberFormat="1" applyFont="1" applyFill="1" applyAlignment="1">
      <alignment horizontal="right" vertical="top" wrapText="1"/>
    </xf>
    <xf numFmtId="4" fontId="15" fillId="6" borderId="0" xfId="4" applyNumberFormat="1" applyFont="1" applyFill="1" applyAlignment="1">
      <alignment horizontal="justify" vertical="top" wrapText="1"/>
    </xf>
    <xf numFmtId="4" fontId="17" fillId="6" borderId="0" xfId="4" applyNumberFormat="1" applyFont="1" applyFill="1" applyAlignment="1">
      <alignment horizontal="center" wrapText="1"/>
    </xf>
    <xf numFmtId="4" fontId="12" fillId="6" borderId="0" xfId="4" applyNumberFormat="1" applyFont="1" applyFill="1" applyAlignment="1">
      <alignment horizontal="right" wrapText="1"/>
    </xf>
    <xf numFmtId="4" fontId="12" fillId="6" borderId="0" xfId="4" applyNumberFormat="1" applyFont="1" applyFill="1" applyAlignment="1">
      <alignment wrapText="1"/>
    </xf>
    <xf numFmtId="4" fontId="13" fillId="0" borderId="0" xfId="4" applyNumberFormat="1" applyFont="1" applyAlignment="1">
      <alignment horizontal="justify" vertical="top" wrapText="1"/>
    </xf>
    <xf numFmtId="4" fontId="16" fillId="5" borderId="52" xfId="4" applyNumberFormat="1" applyFont="1" applyFill="1" applyBorder="1" applyAlignment="1">
      <alignment horizontal="right" vertical="top" wrapText="1"/>
    </xf>
    <xf numFmtId="4" fontId="16" fillId="5" borderId="52" xfId="4" applyNumberFormat="1" applyFont="1" applyFill="1" applyBorder="1" applyAlignment="1">
      <alignment horizontal="justify" vertical="top" wrapText="1"/>
    </xf>
    <xf numFmtId="4" fontId="17" fillId="5" borderId="52" xfId="4" applyNumberFormat="1" applyFont="1" applyFill="1" applyBorder="1" applyAlignment="1">
      <alignment horizontal="center" wrapText="1"/>
    </xf>
    <xf numFmtId="4" fontId="12" fillId="5" borderId="52" xfId="4" applyNumberFormat="1" applyFont="1" applyFill="1" applyBorder="1" applyAlignment="1">
      <alignment horizontal="right" wrapText="1"/>
    </xf>
    <xf numFmtId="4" fontId="12" fillId="5" borderId="52" xfId="4" applyNumberFormat="1" applyFont="1" applyFill="1" applyBorder="1" applyAlignment="1">
      <alignment wrapText="1"/>
    </xf>
    <xf numFmtId="4" fontId="31" fillId="0" borderId="52" xfId="4" applyNumberFormat="1" applyFont="1" applyBorder="1" applyAlignment="1">
      <alignment horizontal="right" vertical="top" wrapText="1"/>
    </xf>
    <xf numFmtId="4" fontId="31" fillId="0" borderId="52" xfId="4" applyNumberFormat="1" applyFont="1" applyBorder="1" applyAlignment="1">
      <alignment horizontal="justify" vertical="top" wrapText="1"/>
    </xf>
    <xf numFmtId="4" fontId="17" fillId="0" borderId="52" xfId="4" applyNumberFormat="1" applyFont="1" applyBorder="1" applyAlignment="1">
      <alignment horizontal="center" wrapText="1"/>
    </xf>
    <xf numFmtId="4" fontId="12" fillId="0" borderId="52" xfId="4" applyNumberFormat="1" applyFont="1" applyBorder="1" applyAlignment="1">
      <alignment horizontal="right" wrapText="1"/>
    </xf>
    <xf numFmtId="4" fontId="12" fillId="0" borderId="52" xfId="4" applyNumberFormat="1" applyFont="1" applyBorder="1" applyAlignment="1">
      <alignment wrapText="1"/>
    </xf>
    <xf numFmtId="4" fontId="31" fillId="6" borderId="52" xfId="4" applyNumberFormat="1" applyFont="1" applyFill="1" applyBorder="1" applyAlignment="1">
      <alignment horizontal="right" vertical="top" wrapText="1"/>
    </xf>
    <xf numFmtId="4" fontId="31" fillId="6" borderId="52" xfId="4" applyNumberFormat="1" applyFont="1" applyFill="1" applyBorder="1" applyAlignment="1">
      <alignment horizontal="justify" vertical="top" wrapText="1"/>
    </xf>
    <xf numFmtId="4" fontId="17" fillId="6" borderId="52" xfId="4" applyNumberFormat="1" applyFont="1" applyFill="1" applyBorder="1" applyAlignment="1">
      <alignment horizontal="center" wrapText="1"/>
    </xf>
    <xf numFmtId="4" fontId="12" fillId="6" borderId="52" xfId="4" applyNumberFormat="1" applyFont="1" applyFill="1" applyBorder="1" applyAlignment="1">
      <alignment horizontal="right" wrapText="1"/>
    </xf>
    <xf numFmtId="4" fontId="12" fillId="6" borderId="52" xfId="4" applyNumberFormat="1" applyFont="1" applyFill="1" applyBorder="1" applyAlignment="1">
      <alignment wrapText="1"/>
    </xf>
    <xf numFmtId="4" fontId="21" fillId="6" borderId="52" xfId="4" applyNumberFormat="1" applyFont="1" applyFill="1" applyBorder="1" applyAlignment="1">
      <alignment horizontal="right" vertical="top" wrapText="1"/>
    </xf>
    <xf numFmtId="4" fontId="21" fillId="6" borderId="52" xfId="4" applyNumberFormat="1" applyFont="1" applyFill="1" applyBorder="1" applyAlignment="1">
      <alignment horizontal="justify" vertical="top" wrapText="1"/>
    </xf>
    <xf numFmtId="4" fontId="15" fillId="5" borderId="52" xfId="4" applyNumberFormat="1" applyFont="1" applyFill="1" applyBorder="1" applyAlignment="1">
      <alignment horizontal="right" vertical="top" wrapText="1"/>
    </xf>
    <xf numFmtId="4" fontId="21" fillId="5" borderId="52" xfId="4" applyNumberFormat="1" applyFont="1" applyFill="1" applyBorder="1" applyAlignment="1">
      <alignment horizontal="right" vertical="top" wrapText="1"/>
    </xf>
    <xf numFmtId="4" fontId="14" fillId="5" borderId="52" xfId="4" applyNumberFormat="1" applyFont="1" applyFill="1" applyBorder="1" applyAlignment="1">
      <alignment horizontal="right" wrapText="1"/>
    </xf>
    <xf numFmtId="4" fontId="15" fillId="9" borderId="0" xfId="4" applyNumberFormat="1" applyFont="1" applyFill="1" applyAlignment="1">
      <alignment horizontal="right" vertical="top" wrapText="1"/>
    </xf>
    <xf numFmtId="4" fontId="15" fillId="9" borderId="0" xfId="4" applyNumberFormat="1" applyFont="1" applyFill="1" applyAlignment="1">
      <alignment horizontal="justify" vertical="top" wrapText="1"/>
    </xf>
    <xf numFmtId="4" fontId="20" fillId="9" borderId="0" xfId="4" applyNumberFormat="1" applyFont="1" applyFill="1" applyAlignment="1">
      <alignment horizontal="center" wrapText="1"/>
    </xf>
    <xf numFmtId="4" fontId="14" fillId="9" borderId="0" xfId="4" applyNumberFormat="1" applyFont="1" applyFill="1" applyAlignment="1">
      <alignment horizontal="center" wrapText="1"/>
    </xf>
    <xf numFmtId="4" fontId="21" fillId="8" borderId="0" xfId="4" applyNumberFormat="1" applyFont="1" applyFill="1" applyAlignment="1">
      <alignment horizontal="right" vertical="top" wrapText="1"/>
    </xf>
    <xf numFmtId="4" fontId="21" fillId="8" borderId="0" xfId="4" applyNumberFormat="1" applyFont="1" applyFill="1" applyAlignment="1">
      <alignment horizontal="justify" vertical="top" wrapText="1"/>
    </xf>
    <xf numFmtId="4" fontId="17" fillId="8" borderId="0" xfId="4" applyNumberFormat="1" applyFont="1" applyFill="1" applyAlignment="1">
      <alignment horizontal="center" wrapText="1"/>
    </xf>
    <xf numFmtId="4" fontId="12" fillId="8" borderId="0" xfId="4" applyNumberFormat="1" applyFont="1" applyFill="1" applyAlignment="1">
      <alignment horizontal="right" wrapText="1"/>
    </xf>
    <xf numFmtId="4" fontId="12" fillId="8" borderId="0" xfId="4" applyNumberFormat="1" applyFont="1" applyFill="1" applyAlignment="1">
      <alignment wrapText="1"/>
    </xf>
    <xf numFmtId="4" fontId="21" fillId="5" borderId="0" xfId="4" applyNumberFormat="1" applyFont="1" applyFill="1" applyAlignment="1">
      <alignment horizontal="right" vertical="top" wrapText="1"/>
    </xf>
    <xf numFmtId="4" fontId="21" fillId="5" borderId="0" xfId="4" applyNumberFormat="1" applyFont="1" applyFill="1" applyAlignment="1">
      <alignment horizontal="justify" vertical="top" wrapText="1"/>
    </xf>
    <xf numFmtId="4" fontId="17" fillId="5" borderId="0" xfId="4" applyNumberFormat="1" applyFont="1" applyFill="1" applyAlignment="1">
      <alignment horizontal="center" wrapText="1"/>
    </xf>
    <xf numFmtId="4" fontId="12" fillId="5" borderId="0" xfId="4" applyNumberFormat="1" applyFont="1" applyFill="1" applyAlignment="1">
      <alignment horizontal="right" wrapText="1"/>
    </xf>
    <xf numFmtId="4" fontId="12" fillId="5" borderId="0" xfId="4" applyNumberFormat="1" applyFont="1" applyFill="1" applyAlignment="1">
      <alignment wrapText="1"/>
    </xf>
    <xf numFmtId="4" fontId="17" fillId="0" borderId="0" xfId="4" applyNumberFormat="1" applyFont="1" applyAlignment="1">
      <alignment horizontal="center" wrapText="1"/>
    </xf>
    <xf numFmtId="4" fontId="12" fillId="0" borderId="0" xfId="4" applyNumberFormat="1" applyFont="1" applyAlignment="1">
      <alignment horizontal="right" wrapText="1"/>
    </xf>
    <xf numFmtId="4" fontId="12" fillId="0" borderId="0" xfId="4" applyNumberFormat="1" applyFont="1" applyAlignment="1">
      <alignment wrapText="1"/>
    </xf>
    <xf numFmtId="0" fontId="25" fillId="0" borderId="0" xfId="4" applyFont="1" applyAlignment="1">
      <alignment horizontal="justify" vertical="top" wrapText="1"/>
    </xf>
    <xf numFmtId="1" fontId="25" fillId="0" borderId="0" xfId="4" applyNumberFormat="1" applyFont="1" applyAlignment="1">
      <alignment horizontal="right" vertical="top" wrapText="1"/>
    </xf>
    <xf numFmtId="4" fontId="25" fillId="0" borderId="0" xfId="4" applyNumberFormat="1" applyFont="1" applyAlignment="1">
      <alignment horizontal="justify" vertical="top" wrapText="1"/>
    </xf>
    <xf numFmtId="0" fontId="25" fillId="0" borderId="0" xfId="4" applyFont="1" applyAlignment="1">
      <alignment vertical="top" wrapText="1"/>
    </xf>
    <xf numFmtId="4" fontId="28" fillId="0" borderId="0" xfId="4" applyNumberFormat="1" applyFont="1" applyAlignment="1">
      <alignment horizontal="justify" vertical="top" wrapText="1"/>
    </xf>
    <xf numFmtId="1" fontId="28" fillId="0" borderId="0" xfId="4" applyNumberFormat="1" applyFont="1" applyAlignment="1">
      <alignment horizontal="right" vertical="top" wrapText="1"/>
    </xf>
    <xf numFmtId="4" fontId="25" fillId="0" borderId="0" xfId="4" applyNumberFormat="1" applyFont="1" applyAlignment="1">
      <alignment horizontal="left" vertical="top" wrapText="1"/>
    </xf>
    <xf numFmtId="1" fontId="25" fillId="0" borderId="0" xfId="4" applyNumberFormat="1" applyFont="1" applyAlignment="1">
      <alignment horizontal="right" vertical="top"/>
    </xf>
    <xf numFmtId="4" fontId="25" fillId="0" borderId="0" xfId="4" applyNumberFormat="1" applyFont="1" applyAlignment="1">
      <alignment horizontal="justify" wrapText="1"/>
    </xf>
    <xf numFmtId="4" fontId="29" fillId="0" borderId="0" xfId="4" applyNumberFormat="1" applyFont="1" applyAlignment="1">
      <alignment horizontal="justify" vertical="top" wrapText="1"/>
    </xf>
    <xf numFmtId="0" fontId="29" fillId="0" borderId="0" xfId="4" applyFont="1" applyAlignment="1">
      <alignment horizontal="justify" vertical="top" wrapText="1"/>
    </xf>
    <xf numFmtId="4" fontId="21" fillId="0" borderId="0" xfId="4" applyNumberFormat="1" applyFont="1" applyAlignment="1">
      <alignment horizontal="right" vertical="top" wrapText="1"/>
    </xf>
    <xf numFmtId="4" fontId="21" fillId="0" borderId="0" xfId="4" applyNumberFormat="1" applyFont="1" applyAlignment="1">
      <alignment horizontal="justify" vertical="top" wrapText="1"/>
    </xf>
    <xf numFmtId="1" fontId="27" fillId="0" borderId="0" xfId="4" applyNumberFormat="1" applyFont="1" applyAlignment="1">
      <alignment horizontal="right" vertical="top" wrapText="1"/>
    </xf>
    <xf numFmtId="0" fontId="26" fillId="0" borderId="0" xfId="4" applyFont="1" applyAlignment="1">
      <alignment horizontal="center" wrapText="1"/>
    </xf>
    <xf numFmtId="4" fontId="25" fillId="0" borderId="0" xfId="4" applyNumberFormat="1" applyFont="1" applyAlignment="1">
      <alignment horizontal="right" wrapText="1"/>
    </xf>
    <xf numFmtId="4" fontId="25" fillId="7" borderId="0" xfId="4" applyNumberFormat="1" applyFont="1" applyFill="1" applyAlignment="1">
      <alignment horizontal="right" wrapText="1"/>
    </xf>
    <xf numFmtId="4" fontId="26" fillId="0" borderId="0" xfId="4" applyNumberFormat="1" applyFont="1" applyAlignment="1">
      <alignment horizontal="center"/>
    </xf>
    <xf numFmtId="4" fontId="25" fillId="0" borderId="0" xfId="4" applyNumberFormat="1" applyFont="1" applyAlignment="1">
      <alignment horizontal="right"/>
    </xf>
    <xf numFmtId="1" fontId="27" fillId="6" borderId="0" xfId="4" applyNumberFormat="1" applyFont="1" applyFill="1" applyAlignment="1">
      <alignment horizontal="right" vertical="top" wrapText="1"/>
    </xf>
    <xf numFmtId="4" fontId="26" fillId="0" borderId="0" xfId="4" applyNumberFormat="1" applyFont="1" applyAlignment="1">
      <alignment horizontal="center" wrapText="1"/>
    </xf>
    <xf numFmtId="4" fontId="28" fillId="0" borderId="0" xfId="4" applyNumberFormat="1" applyFont="1" applyAlignment="1">
      <alignment horizontal="right" wrapText="1"/>
    </xf>
    <xf numFmtId="4" fontId="26" fillId="6" borderId="0" xfId="4" applyNumberFormat="1" applyFont="1" applyFill="1" applyAlignment="1">
      <alignment horizontal="center" wrapText="1"/>
    </xf>
    <xf numFmtId="4" fontId="14" fillId="0" borderId="0" xfId="4" applyNumberFormat="1" applyFont="1" applyAlignment="1">
      <alignment horizontal="justify" vertical="top" wrapText="1"/>
    </xf>
    <xf numFmtId="4" fontId="12" fillId="0" borderId="0" xfId="4" applyNumberFormat="1" applyFont="1" applyAlignment="1">
      <alignment horizontal="justify" vertical="top" wrapText="1"/>
    </xf>
    <xf numFmtId="4" fontId="13" fillId="0" borderId="0" xfId="4" applyNumberFormat="1" applyFont="1" applyAlignment="1">
      <alignment horizontal="right" vertical="top" wrapText="1"/>
    </xf>
    <xf numFmtId="4" fontId="12" fillId="7" borderId="0" xfId="4" applyNumberFormat="1" applyFont="1" applyFill="1" applyAlignment="1">
      <alignment wrapText="1"/>
    </xf>
    <xf numFmtId="4" fontId="12" fillId="0" borderId="0" xfId="4" applyNumberFormat="1" applyFont="1" applyAlignment="1">
      <alignment horizontal="right" vertical="top" wrapText="1"/>
    </xf>
    <xf numFmtId="4" fontId="13" fillId="5" borderId="0" xfId="4" applyNumberFormat="1" applyFont="1" applyFill="1" applyAlignment="1">
      <alignment horizontal="right" vertical="top" wrapText="1"/>
    </xf>
    <xf numFmtId="4" fontId="15" fillId="5" borderId="0" xfId="4" applyNumberFormat="1" applyFont="1" applyFill="1" applyAlignment="1">
      <alignment horizontal="right" vertical="top" wrapText="1"/>
    </xf>
    <xf numFmtId="4" fontId="14" fillId="5" borderId="0" xfId="4" applyNumberFormat="1" applyFont="1" applyFill="1" applyAlignment="1">
      <alignment horizontal="right" wrapText="1"/>
    </xf>
    <xf numFmtId="4" fontId="17" fillId="0" borderId="0" xfId="4" applyNumberFormat="1" applyFont="1" applyAlignment="1">
      <alignment horizontal="right" vertical="top" wrapText="1"/>
    </xf>
    <xf numFmtId="4" fontId="19" fillId="0" borderId="0" xfId="4" applyNumberFormat="1" applyFont="1" applyAlignment="1">
      <alignment horizontal="justify" vertical="top" wrapText="1"/>
    </xf>
    <xf numFmtId="4" fontId="14" fillId="6" borderId="0" xfId="4" applyNumberFormat="1" applyFont="1" applyFill="1" applyAlignment="1">
      <alignment horizontal="justify" vertical="top" wrapText="1"/>
    </xf>
    <xf numFmtId="4" fontId="12" fillId="6" borderId="0" xfId="4" applyNumberFormat="1" applyFont="1" applyFill="1" applyAlignment="1">
      <alignment horizontal="justify" vertical="top" wrapText="1"/>
    </xf>
    <xf numFmtId="4" fontId="14" fillId="0" borderId="0" xfId="3" applyNumberFormat="1" applyFont="1" applyAlignment="1">
      <alignment horizontal="justify" vertical="top" wrapText="1"/>
    </xf>
    <xf numFmtId="4" fontId="13" fillId="6" borderId="0" xfId="4" applyNumberFormat="1" applyFont="1" applyFill="1" applyAlignment="1">
      <alignment horizontal="right" vertical="top" wrapText="1"/>
    </xf>
    <xf numFmtId="4" fontId="13" fillId="6" borderId="0" xfId="4" applyNumberFormat="1" applyFont="1" applyFill="1" applyAlignment="1">
      <alignment horizontal="justify" vertical="top" wrapText="1"/>
    </xf>
    <xf numFmtId="4" fontId="22" fillId="0" borderId="0" xfId="4" applyNumberFormat="1" applyFont="1" applyAlignment="1">
      <alignment horizontal="justify" vertical="top" wrapText="1"/>
    </xf>
    <xf numFmtId="4" fontId="17" fillId="6" borderId="0" xfId="4" applyNumberFormat="1" applyFont="1" applyFill="1" applyAlignment="1">
      <alignment horizontal="right" vertical="top" wrapText="1"/>
    </xf>
    <xf numFmtId="4" fontId="12" fillId="6" borderId="0" xfId="4" applyNumberFormat="1" applyFont="1" applyFill="1" applyAlignment="1">
      <alignment horizontal="right" vertical="top" wrapText="1"/>
    </xf>
    <xf numFmtId="4" fontId="14" fillId="6" borderId="0" xfId="4" applyNumberFormat="1" applyFont="1" applyFill="1" applyAlignment="1">
      <alignment horizontal="right" vertical="top" wrapText="1"/>
    </xf>
    <xf numFmtId="4" fontId="15" fillId="0" borderId="0" xfId="4" applyNumberFormat="1" applyFont="1" applyAlignment="1">
      <alignment horizontal="justify" vertical="top" wrapText="1"/>
    </xf>
    <xf numFmtId="4" fontId="17" fillId="6" borderId="0" xfId="4" applyNumberFormat="1" applyFont="1" applyFill="1" applyAlignment="1">
      <alignment horizontal="justify" vertical="top" wrapText="1"/>
    </xf>
    <xf numFmtId="4" fontId="13" fillId="0" borderId="0" xfId="4" applyNumberFormat="1" applyFont="1" applyAlignment="1">
      <alignment horizontal="right"/>
    </xf>
    <xf numFmtId="4" fontId="17" fillId="0" borderId="0" xfId="4" applyNumberFormat="1" applyFont="1"/>
    <xf numFmtId="4" fontId="12" fillId="0" borderId="0" xfId="4" applyNumberFormat="1" applyFont="1"/>
    <xf numFmtId="0" fontId="64" fillId="6" borderId="0" xfId="4" applyFont="1" applyFill="1" applyAlignment="1">
      <alignment horizontal="left" vertical="center" wrapText="1"/>
    </xf>
    <xf numFmtId="4" fontId="14" fillId="0" borderId="0" xfId="4" applyNumberFormat="1" applyFont="1" applyAlignment="1">
      <alignment horizontal="right" vertical="top" wrapText="1"/>
    </xf>
    <xf numFmtId="4" fontId="12" fillId="7" borderId="0" xfId="4" applyNumberFormat="1" applyFont="1" applyFill="1" applyAlignment="1">
      <alignment horizontal="right" wrapText="1"/>
    </xf>
    <xf numFmtId="4" fontId="13" fillId="8" borderId="0" xfId="4" applyNumberFormat="1" applyFont="1" applyFill="1" applyAlignment="1">
      <alignment horizontal="right" vertical="top" wrapText="1"/>
    </xf>
    <xf numFmtId="4" fontId="15" fillId="8" borderId="0" xfId="4" applyNumberFormat="1" applyFont="1" applyFill="1" applyAlignment="1">
      <alignment horizontal="right" vertical="top" wrapText="1"/>
    </xf>
    <xf numFmtId="4" fontId="14" fillId="8" borderId="0" xfId="4" applyNumberFormat="1" applyFont="1" applyFill="1" applyAlignment="1">
      <alignment horizontal="right" wrapText="1"/>
    </xf>
    <xf numFmtId="4" fontId="15" fillId="8" borderId="0" xfId="4" applyNumberFormat="1" applyFont="1" applyFill="1" applyAlignment="1">
      <alignment horizontal="justify" vertical="top" wrapText="1"/>
    </xf>
    <xf numFmtId="0" fontId="14" fillId="0" borderId="0" xfId="4" applyFont="1" applyAlignment="1">
      <alignment horizontal="justify" vertical="center"/>
    </xf>
    <xf numFmtId="4" fontId="15" fillId="5" borderId="52" xfId="4" applyNumberFormat="1" applyFont="1" applyFill="1" applyBorder="1" applyAlignment="1">
      <alignment horizontal="justify" vertical="top" wrapText="1"/>
    </xf>
    <xf numFmtId="4" fontId="20" fillId="5" borderId="0" xfId="4" applyNumberFormat="1" applyFont="1" applyFill="1" applyAlignment="1">
      <alignment horizontal="center" wrapText="1"/>
    </xf>
    <xf numFmtId="4" fontId="14" fillId="5" borderId="0" xfId="4" applyNumberFormat="1" applyFont="1" applyFill="1" applyAlignment="1">
      <alignment wrapText="1"/>
    </xf>
    <xf numFmtId="0" fontId="17" fillId="0" borderId="0" xfId="4" applyFont="1" applyAlignment="1">
      <alignment vertical="top" wrapText="1"/>
    </xf>
    <xf numFmtId="4" fontId="12" fillId="0" borderId="9" xfId="4" applyNumberFormat="1" applyFont="1" applyBorder="1" applyAlignment="1">
      <alignment horizontal="right" vertical="top" wrapText="1"/>
    </xf>
    <xf numFmtId="4" fontId="14" fillId="0" borderId="9" xfId="4" applyNumberFormat="1" applyFont="1" applyBorder="1" applyAlignment="1">
      <alignment horizontal="justify" vertical="top" wrapText="1"/>
    </xf>
    <xf numFmtId="4" fontId="17" fillId="6" borderId="9" xfId="4" applyNumberFormat="1" applyFont="1" applyFill="1" applyBorder="1" applyAlignment="1">
      <alignment horizontal="center" wrapText="1"/>
    </xf>
    <xf numFmtId="4" fontId="12" fillId="0" borderId="9" xfId="4" applyNumberFormat="1" applyFont="1" applyBorder="1" applyAlignment="1">
      <alignment horizontal="right" wrapText="1"/>
    </xf>
    <xf numFmtId="4" fontId="16" fillId="8" borderId="0" xfId="4" applyNumberFormat="1" applyFont="1" applyFill="1" applyAlignment="1">
      <alignment horizontal="right" vertical="top" wrapText="1"/>
    </xf>
    <xf numFmtId="4" fontId="16" fillId="8" borderId="0" xfId="4" applyNumberFormat="1" applyFont="1" applyFill="1" applyAlignment="1">
      <alignment horizontal="justify" vertical="top" wrapText="1"/>
    </xf>
    <xf numFmtId="4" fontId="34" fillId="5" borderId="0" xfId="4" applyNumberFormat="1" applyFont="1" applyFill="1" applyAlignment="1">
      <alignment horizontal="right" vertical="top" wrapText="1"/>
    </xf>
    <xf numFmtId="4" fontId="34" fillId="5" borderId="0" xfId="4" applyNumberFormat="1" applyFont="1" applyFill="1" applyAlignment="1">
      <alignment horizontal="justify" vertical="top" wrapText="1"/>
    </xf>
    <xf numFmtId="4" fontId="13" fillId="6" borderId="57" xfId="4" applyNumberFormat="1" applyFont="1" applyFill="1" applyBorder="1" applyAlignment="1">
      <alignment horizontal="right" vertical="top" wrapText="1"/>
    </xf>
    <xf numFmtId="4" fontId="13" fillId="6" borderId="57" xfId="4" applyNumberFormat="1" applyFont="1" applyFill="1" applyBorder="1" applyAlignment="1">
      <alignment horizontal="justify" vertical="top" wrapText="1"/>
    </xf>
    <xf numFmtId="4" fontId="17" fillId="6" borderId="57" xfId="4" applyNumberFormat="1" applyFont="1" applyFill="1" applyBorder="1" applyAlignment="1">
      <alignment horizontal="center" wrapText="1"/>
    </xf>
    <xf numFmtId="4" fontId="12" fillId="6" borderId="57" xfId="4" applyNumberFormat="1" applyFont="1" applyFill="1" applyBorder="1" applyAlignment="1">
      <alignment horizontal="right" wrapText="1"/>
    </xf>
    <xf numFmtId="4" fontId="13" fillId="6" borderId="58" xfId="4" applyNumberFormat="1" applyFont="1" applyFill="1" applyBorder="1" applyAlignment="1">
      <alignment horizontal="justify" vertical="top" wrapText="1"/>
    </xf>
    <xf numFmtId="4" fontId="17" fillId="6" borderId="58" xfId="4" applyNumberFormat="1" applyFont="1" applyFill="1" applyBorder="1" applyAlignment="1">
      <alignment horizontal="center" wrapText="1"/>
    </xf>
    <xf numFmtId="4" fontId="12" fillId="6" borderId="58" xfId="4" applyNumberFormat="1" applyFont="1" applyFill="1" applyBorder="1" applyAlignment="1">
      <alignment horizontal="right" wrapText="1"/>
    </xf>
    <xf numFmtId="4" fontId="13" fillId="6" borderId="58" xfId="4" applyNumberFormat="1" applyFont="1" applyFill="1" applyBorder="1" applyAlignment="1">
      <alignment horizontal="right" vertical="top" wrapText="1"/>
    </xf>
    <xf numFmtId="4" fontId="15" fillId="6" borderId="58" xfId="4" applyNumberFormat="1" applyFont="1" applyFill="1" applyBorder="1" applyAlignment="1">
      <alignment horizontal="justify" vertical="top" wrapText="1"/>
    </xf>
    <xf numFmtId="4" fontId="13" fillId="5" borderId="73" xfId="4" applyNumberFormat="1" applyFont="1" applyFill="1" applyBorder="1" applyAlignment="1">
      <alignment horizontal="right" vertical="top" wrapText="1"/>
    </xf>
    <xf numFmtId="4" fontId="15" fillId="5" borderId="73" xfId="4" applyNumberFormat="1" applyFont="1" applyFill="1" applyBorder="1" applyAlignment="1">
      <alignment horizontal="right" vertical="top" wrapText="1"/>
    </xf>
    <xf numFmtId="4" fontId="17" fillId="5" borderId="73" xfId="4" applyNumberFormat="1" applyFont="1" applyFill="1" applyBorder="1" applyAlignment="1">
      <alignment horizontal="center" wrapText="1"/>
    </xf>
    <xf numFmtId="4" fontId="12" fillId="5" borderId="73" xfId="4" applyNumberFormat="1" applyFont="1" applyFill="1" applyBorder="1" applyAlignment="1">
      <alignment horizontal="right" wrapText="1"/>
    </xf>
    <xf numFmtId="4" fontId="14" fillId="5" borderId="73" xfId="4" applyNumberFormat="1" applyFont="1" applyFill="1" applyBorder="1" applyAlignment="1">
      <alignment horizontal="right" wrapText="1"/>
    </xf>
    <xf numFmtId="4" fontId="15" fillId="0" borderId="0" xfId="4" applyNumberFormat="1" applyFont="1" applyAlignment="1">
      <alignment horizontal="right" vertical="top" wrapText="1"/>
    </xf>
    <xf numFmtId="4" fontId="14" fillId="9" borderId="0" xfId="4" applyNumberFormat="1" applyFont="1" applyFill="1" applyAlignment="1">
      <alignment horizontal="right" wrapText="1"/>
    </xf>
    <xf numFmtId="4" fontId="20" fillId="6" borderId="0" xfId="4" applyNumberFormat="1" applyFont="1" applyFill="1" applyAlignment="1">
      <alignment horizontal="justify" vertical="top" wrapText="1"/>
    </xf>
    <xf numFmtId="4" fontId="14" fillId="0" borderId="0" xfId="8" applyNumberFormat="1" applyFont="1" applyAlignment="1">
      <alignment horizontal="justify" vertical="top" wrapText="1"/>
    </xf>
    <xf numFmtId="4" fontId="12" fillId="0" borderId="0" xfId="4" applyNumberFormat="1" applyFont="1" applyAlignment="1">
      <alignment horizontal="right"/>
    </xf>
    <xf numFmtId="4" fontId="20" fillId="0" borderId="0" xfId="4" applyNumberFormat="1" applyFont="1" applyAlignment="1">
      <alignment horizontal="center" wrapText="1"/>
    </xf>
    <xf numFmtId="4" fontId="14" fillId="0" borderId="0" xfId="4" applyNumberFormat="1" applyFont="1" applyAlignment="1">
      <alignment horizontal="right" wrapText="1"/>
    </xf>
    <xf numFmtId="4" fontId="17" fillId="0" borderId="0" xfId="4" applyNumberFormat="1" applyFont="1" applyAlignment="1">
      <alignment horizontal="center"/>
    </xf>
    <xf numFmtId="4" fontId="12" fillId="7" borderId="0" xfId="4" applyNumberFormat="1" applyFont="1" applyFill="1" applyAlignment="1">
      <alignment horizontal="right"/>
    </xf>
    <xf numFmtId="4" fontId="12" fillId="0" borderId="0" xfId="4" applyNumberFormat="1" applyFont="1" applyAlignment="1">
      <alignment horizontal="right" vertical="top"/>
    </xf>
    <xf numFmtId="4" fontId="12" fillId="14" borderId="0" xfId="4" applyNumberFormat="1" applyFont="1" applyFill="1" applyAlignment="1">
      <alignment horizontal="right" wrapText="1"/>
    </xf>
    <xf numFmtId="4" fontId="17" fillId="0" borderId="0" xfId="4" applyNumberFormat="1" applyFont="1" applyAlignment="1">
      <alignment horizontal="center" vertical="top" wrapText="1"/>
    </xf>
    <xf numFmtId="4" fontId="36" fillId="0" borderId="0" xfId="4" applyNumberFormat="1" applyFont="1" applyAlignment="1">
      <alignment horizontal="justify" vertical="top" wrapText="1"/>
    </xf>
    <xf numFmtId="4" fontId="20" fillId="0" borderId="0" xfId="4" applyNumberFormat="1" applyFont="1" applyAlignment="1">
      <alignment wrapText="1"/>
    </xf>
    <xf numFmtId="4" fontId="17" fillId="0" borderId="0" xfId="4" applyNumberFormat="1" applyFont="1" applyAlignment="1">
      <alignment wrapText="1"/>
    </xf>
    <xf numFmtId="4" fontId="13" fillId="0" borderId="0" xfId="4" applyNumberFormat="1" applyFont="1" applyAlignment="1">
      <alignment horizontal="right" vertical="top"/>
    </xf>
    <xf numFmtId="4" fontId="13" fillId="0" borderId="0" xfId="4" applyNumberFormat="1" applyFont="1" applyAlignment="1">
      <alignment horizontal="center"/>
    </xf>
    <xf numFmtId="4" fontId="13" fillId="13" borderId="0" xfId="4" applyNumberFormat="1" applyFont="1" applyFill="1" applyAlignment="1">
      <alignment horizontal="justify" vertical="top" wrapText="1"/>
    </xf>
    <xf numFmtId="4" fontId="17" fillId="0" borderId="0" xfId="4" applyNumberFormat="1" applyFont="1" applyAlignment="1">
      <alignment horizontal="justify" wrapText="1"/>
    </xf>
    <xf numFmtId="4" fontId="20" fillId="0" borderId="0" xfId="4" applyNumberFormat="1" applyFont="1"/>
    <xf numFmtId="4" fontId="14" fillId="0" borderId="0" xfId="4" applyNumberFormat="1" applyFont="1" applyAlignment="1">
      <alignment horizontal="right"/>
    </xf>
    <xf numFmtId="4" fontId="14" fillId="0" borderId="0" xfId="4" applyNumberFormat="1" applyFont="1" applyAlignment="1">
      <alignment horizontal="left" vertical="top" wrapText="1" indent="1"/>
    </xf>
    <xf numFmtId="4" fontId="14" fillId="0" borderId="0" xfId="4" applyNumberFormat="1" applyFont="1" applyAlignment="1">
      <alignment horizontal="left" vertical="top" wrapText="1"/>
    </xf>
    <xf numFmtId="4" fontId="12" fillId="0" borderId="0" xfId="4" applyNumberFormat="1" applyFont="1" applyAlignment="1">
      <alignment horizontal="left" vertical="top" wrapText="1" indent="1"/>
    </xf>
    <xf numFmtId="4" fontId="13" fillId="0" borderId="0" xfId="4" applyNumberFormat="1" applyFont="1" applyAlignment="1">
      <alignment horizontal="right" wrapText="1"/>
    </xf>
    <xf numFmtId="4" fontId="12" fillId="0" borderId="0" xfId="4" applyNumberFormat="1" applyFont="1" applyAlignment="1">
      <alignment horizontal="left" vertical="top" wrapText="1"/>
    </xf>
    <xf numFmtId="4" fontId="21" fillId="12" borderId="0" xfId="4" applyNumberFormat="1" applyFont="1" applyFill="1" applyAlignment="1">
      <alignment horizontal="right" vertical="top" wrapText="1"/>
    </xf>
    <xf numFmtId="4" fontId="21" fillId="12" borderId="0" xfId="4" applyNumberFormat="1" applyFont="1" applyFill="1" applyAlignment="1">
      <alignment horizontal="justify" vertical="top" wrapText="1"/>
    </xf>
    <xf numFmtId="4" fontId="17" fillId="12" borderId="0" xfId="4" applyNumberFormat="1" applyFont="1" applyFill="1" applyAlignment="1">
      <alignment horizontal="center" wrapText="1"/>
    </xf>
    <xf numFmtId="4" fontId="12" fillId="12" borderId="0" xfId="4" applyNumberFormat="1" applyFont="1" applyFill="1" applyAlignment="1">
      <alignment horizontal="right" wrapText="1"/>
    </xf>
    <xf numFmtId="4" fontId="20" fillId="0" borderId="0" xfId="4" applyNumberFormat="1" applyFont="1" applyAlignment="1">
      <alignment horizontal="right" vertical="top" wrapText="1"/>
    </xf>
    <xf numFmtId="4" fontId="14" fillId="0" borderId="57" xfId="4" applyNumberFormat="1" applyFont="1" applyBorder="1" applyAlignment="1">
      <alignment horizontal="justify" vertical="top" wrapText="1"/>
    </xf>
    <xf numFmtId="4" fontId="12" fillId="0" borderId="0" xfId="4" applyNumberFormat="1" applyFont="1" applyAlignment="1">
      <alignment vertical="top" wrapText="1"/>
    </xf>
    <xf numFmtId="4" fontId="15" fillId="5" borderId="0" xfId="4" applyNumberFormat="1" applyFont="1" applyFill="1" applyAlignment="1">
      <alignment horizontal="justify" vertical="top" wrapText="1"/>
    </xf>
    <xf numFmtId="4" fontId="12" fillId="0" borderId="56" xfId="4" applyNumberFormat="1" applyFont="1" applyBorder="1" applyAlignment="1">
      <alignment horizontal="justify" vertical="top" wrapText="1"/>
    </xf>
    <xf numFmtId="4" fontId="17" fillId="0" borderId="56" xfId="4" applyNumberFormat="1" applyFont="1" applyBorder="1" applyAlignment="1">
      <alignment horizontal="center" wrapText="1"/>
    </xf>
    <xf numFmtId="4" fontId="12" fillId="0" borderId="56" xfId="4" applyNumberFormat="1" applyFont="1" applyBorder="1" applyAlignment="1">
      <alignment horizontal="right" wrapText="1"/>
    </xf>
    <xf numFmtId="4" fontId="12" fillId="0" borderId="0" xfId="4" applyNumberFormat="1" applyFont="1" applyAlignment="1">
      <alignment horizontal="justify" vertical="center" wrapText="1"/>
    </xf>
    <xf numFmtId="4" fontId="13" fillId="0" borderId="9" xfId="4" applyNumberFormat="1" applyFont="1" applyBorder="1" applyAlignment="1">
      <alignment horizontal="right" vertical="top" wrapText="1"/>
    </xf>
    <xf numFmtId="4" fontId="12" fillId="0" borderId="9" xfId="4" applyNumberFormat="1" applyFont="1" applyBorder="1" applyAlignment="1">
      <alignment horizontal="justify" vertical="center" wrapText="1"/>
    </xf>
    <xf numFmtId="4" fontId="17" fillId="0" borderId="9" xfId="4" applyNumberFormat="1" applyFont="1" applyBorder="1" applyAlignment="1">
      <alignment horizontal="center"/>
    </xf>
    <xf numFmtId="4" fontId="12" fillId="0" borderId="9" xfId="4" applyNumberFormat="1" applyFont="1" applyBorder="1" applyAlignment="1">
      <alignment horizontal="right"/>
    </xf>
    <xf numFmtId="4" fontId="12" fillId="0" borderId="0" xfId="4" applyNumberFormat="1" applyFont="1" applyAlignment="1">
      <alignment horizontal="center"/>
    </xf>
    <xf numFmtId="4" fontId="12" fillId="11" borderId="0" xfId="4" applyNumberFormat="1" applyFont="1" applyFill="1"/>
    <xf numFmtId="4" fontId="20" fillId="25" borderId="70" xfId="1" applyNumberFormat="1" applyFont="1" applyFill="1" applyBorder="1" applyAlignment="1">
      <alignment horizontal="right" vertical="top" wrapText="1"/>
    </xf>
    <xf numFmtId="4" fontId="21" fillId="25" borderId="71" xfId="1" applyNumberFormat="1" applyFont="1" applyFill="1" applyBorder="1" applyAlignment="1">
      <alignment horizontal="right" vertical="top" wrapText="1"/>
    </xf>
    <xf numFmtId="4" fontId="15" fillId="25" borderId="70" xfId="1" applyNumberFormat="1" applyFont="1" applyFill="1" applyBorder="1" applyAlignment="1">
      <alignment wrapText="1"/>
    </xf>
    <xf numFmtId="2" fontId="15" fillId="18" borderId="70" xfId="30" applyNumberFormat="1" applyFont="1" applyFill="1" applyBorder="1" applyAlignment="1">
      <alignment wrapText="1"/>
    </xf>
    <xf numFmtId="4" fontId="12" fillId="0" borderId="9" xfId="4" applyNumberFormat="1" applyFont="1" applyBorder="1" applyAlignment="1">
      <alignment horizontal="justify" vertical="top" wrapText="1"/>
    </xf>
    <xf numFmtId="0" fontId="12" fillId="0" borderId="0" xfId="4" applyFont="1"/>
    <xf numFmtId="0" fontId="12" fillId="0" borderId="0" xfId="4" applyFont="1" applyAlignment="1">
      <alignment horizontal="left" vertical="center" wrapText="1"/>
    </xf>
    <xf numFmtId="2" fontId="13" fillId="0" borderId="0" xfId="4" applyNumberFormat="1" applyFont="1" applyAlignment="1">
      <alignment horizontal="right" vertical="center" wrapText="1"/>
    </xf>
    <xf numFmtId="0" fontId="14" fillId="0" borderId="0" xfId="4" applyFont="1" applyAlignment="1">
      <alignment horizontal="left" vertical="center" wrapText="1"/>
    </xf>
    <xf numFmtId="0" fontId="4" fillId="0" borderId="1" xfId="1" applyFont="1" applyBorder="1" applyAlignment="1">
      <alignment horizontal="center"/>
    </xf>
    <xf numFmtId="0" fontId="4" fillId="0" borderId="1" xfId="1" applyFont="1" applyBorder="1" applyAlignment="1">
      <alignment horizontal="left"/>
    </xf>
    <xf numFmtId="0" fontId="4" fillId="0" borderId="17" xfId="1" applyFont="1" applyBorder="1" applyAlignment="1">
      <alignment horizontal="left" wrapText="1"/>
    </xf>
    <xf numFmtId="0" fontId="5" fillId="0" borderId="16" xfId="1" applyFont="1" applyBorder="1" applyAlignment="1">
      <alignment horizontal="left" wrapText="1"/>
    </xf>
    <xf numFmtId="0" fontId="5" fillId="0" borderId="32" xfId="1" applyFont="1" applyBorder="1" applyAlignment="1">
      <alignment horizontal="left" wrapText="1"/>
    </xf>
    <xf numFmtId="0" fontId="5" fillId="0" borderId="31" xfId="1" applyFont="1" applyBorder="1" applyAlignment="1">
      <alignment horizontal="left" wrapText="1"/>
    </xf>
    <xf numFmtId="0" fontId="5" fillId="0" borderId="30" xfId="1" applyFont="1" applyBorder="1" applyAlignment="1">
      <alignment horizontal="left" wrapText="1"/>
    </xf>
    <xf numFmtId="0" fontId="5" fillId="0" borderId="35" xfId="1" applyFont="1" applyBorder="1" applyAlignment="1">
      <alignment horizontal="left" wrapText="1"/>
    </xf>
    <xf numFmtId="0" fontId="5" fillId="0" borderId="34" xfId="1" applyFont="1" applyBorder="1" applyAlignment="1">
      <alignment horizontal="left" wrapText="1"/>
    </xf>
    <xf numFmtId="0" fontId="5" fillId="0" borderId="33" xfId="1" applyFont="1" applyBorder="1" applyAlignment="1">
      <alignment horizontal="left" wrapText="1"/>
    </xf>
    <xf numFmtId="0" fontId="5" fillId="0" borderId="0" xfId="1" applyFont="1" applyAlignment="1">
      <alignment horizontal="left" wrapText="1"/>
    </xf>
    <xf numFmtId="0" fontId="5" fillId="0" borderId="26" xfId="1" applyFont="1" applyBorder="1" applyAlignment="1">
      <alignment horizontal="left" wrapText="1"/>
    </xf>
    <xf numFmtId="0" fontId="5" fillId="0" borderId="25" xfId="1" applyFont="1" applyBorder="1" applyAlignment="1">
      <alignment horizontal="left" wrapText="1"/>
    </xf>
    <xf numFmtId="0" fontId="5" fillId="0" borderId="24" xfId="1" applyFont="1" applyBorder="1" applyAlignment="1">
      <alignment horizontal="left" wrapText="1"/>
    </xf>
    <xf numFmtId="0" fontId="4" fillId="0" borderId="0" xfId="1" applyFont="1" applyAlignment="1">
      <alignment horizontal="center" wrapText="1"/>
    </xf>
    <xf numFmtId="0" fontId="5" fillId="0" borderId="0" xfId="1" applyFont="1" applyAlignment="1">
      <alignment horizontal="center" wrapText="1"/>
    </xf>
    <xf numFmtId="0" fontId="5" fillId="0" borderId="20" xfId="1" applyFont="1" applyBorder="1" applyAlignment="1">
      <alignment horizontal="left" wrapText="1"/>
    </xf>
    <xf numFmtId="0" fontId="5" fillId="0" borderId="19" xfId="1" applyFont="1" applyBorder="1" applyAlignment="1">
      <alignment horizontal="left" wrapText="1"/>
    </xf>
    <xf numFmtId="0" fontId="5" fillId="0" borderId="18" xfId="1" applyFont="1" applyBorder="1" applyAlignment="1">
      <alignment horizontal="left" wrapText="1"/>
    </xf>
    <xf numFmtId="0" fontId="5" fillId="0" borderId="23" xfId="1" applyFont="1" applyBorder="1" applyAlignment="1">
      <alignment horizontal="left" wrapText="1"/>
    </xf>
    <xf numFmtId="0" fontId="5" fillId="0" borderId="22" xfId="1" applyFont="1" applyBorder="1" applyAlignment="1">
      <alignment horizontal="left" wrapText="1"/>
    </xf>
    <xf numFmtId="0" fontId="5" fillId="0" borderId="21" xfId="1" applyFont="1" applyBorder="1" applyAlignment="1">
      <alignment horizontal="left" wrapText="1"/>
    </xf>
    <xf numFmtId="0" fontId="5" fillId="0" borderId="17" xfId="1" applyFont="1" applyBorder="1" applyAlignment="1">
      <alignment horizontal="left"/>
    </xf>
    <xf numFmtId="0" fontId="5" fillId="0" borderId="16" xfId="1" applyFont="1" applyBorder="1" applyAlignment="1">
      <alignment horizontal="left"/>
    </xf>
    <xf numFmtId="0" fontId="5" fillId="0" borderId="15" xfId="1" applyFont="1" applyBorder="1" applyAlignment="1">
      <alignment horizontal="left"/>
    </xf>
    <xf numFmtId="0" fontId="5" fillId="0" borderId="29" xfId="1" applyFont="1" applyBorder="1" applyAlignment="1">
      <alignment horizontal="left" wrapText="1"/>
    </xf>
    <xf numFmtId="0" fontId="5" fillId="0" borderId="28" xfId="1" applyFont="1" applyBorder="1" applyAlignment="1">
      <alignment horizontal="left" wrapText="1"/>
    </xf>
    <xf numFmtId="0" fontId="5" fillId="0" borderId="27" xfId="1" applyFont="1" applyBorder="1" applyAlignment="1">
      <alignment horizontal="left" wrapText="1"/>
    </xf>
    <xf numFmtId="0" fontId="4" fillId="0" borderId="0" xfId="1" applyFont="1" applyAlignment="1">
      <alignment horizontal="left" wrapText="1"/>
    </xf>
    <xf numFmtId="0" fontId="9" fillId="0" borderId="17" xfId="1" applyFont="1" applyBorder="1" applyAlignment="1">
      <alignment horizontal="left"/>
    </xf>
    <xf numFmtId="0" fontId="9" fillId="0" borderId="40" xfId="1" applyFont="1" applyBorder="1" applyAlignment="1">
      <alignment horizontal="left"/>
    </xf>
    <xf numFmtId="0" fontId="5" fillId="0" borderId="37" xfId="1" applyFont="1" applyBorder="1" applyAlignment="1">
      <alignment horizontal="left"/>
    </xf>
    <xf numFmtId="0" fontId="4" fillId="0" borderId="17" xfId="1" applyFont="1" applyBorder="1" applyAlignment="1">
      <alignment horizontal="center"/>
    </xf>
    <xf numFmtId="0" fontId="4" fillId="0" borderId="16" xfId="1" applyFont="1" applyBorder="1"/>
    <xf numFmtId="0" fontId="4" fillId="0" borderId="40" xfId="2" applyFont="1" applyBorder="1" applyAlignment="1">
      <alignment horizontal="center"/>
    </xf>
    <xf numFmtId="0" fontId="4" fillId="0" borderId="37" xfId="2" applyFont="1" applyBorder="1"/>
    <xf numFmtId="0" fontId="4" fillId="0" borderId="51" xfId="1" applyFont="1" applyBorder="1" applyAlignment="1">
      <alignment horizontal="center"/>
    </xf>
    <xf numFmtId="0" fontId="9" fillId="0" borderId="20" xfId="2" applyFont="1" applyBorder="1" applyAlignment="1">
      <alignment horizontal="center" vertical="center" wrapText="1"/>
    </xf>
    <xf numFmtId="0" fontId="9" fillId="0" borderId="48" xfId="2" applyFont="1" applyBorder="1" applyAlignment="1">
      <alignment horizontal="center" vertical="center" wrapText="1"/>
    </xf>
    <xf numFmtId="0" fontId="10" fillId="0" borderId="31" xfId="2" applyFont="1" applyBorder="1" applyAlignment="1">
      <alignment horizontal="center" vertical="center"/>
    </xf>
    <xf numFmtId="0" fontId="4" fillId="0" borderId="12" xfId="2" applyFont="1" applyBorder="1" applyAlignment="1">
      <alignment horizontal="center"/>
    </xf>
    <xf numFmtId="0" fontId="4" fillId="0" borderId="0" xfId="2" applyFont="1"/>
    <xf numFmtId="0" fontId="4" fillId="0" borderId="17" xfId="2" applyFont="1" applyBorder="1" applyAlignment="1">
      <alignment horizontal="center"/>
    </xf>
    <xf numFmtId="0" fontId="4" fillId="0" borderId="16" xfId="2" applyFont="1" applyBorder="1"/>
    <xf numFmtId="4" fontId="40" fillId="0" borderId="0" xfId="11" applyNumberFormat="1" applyFont="1" applyAlignment="1">
      <alignment horizontal="left" vertical="top" wrapText="1"/>
    </xf>
    <xf numFmtId="0" fontId="71" fillId="0" borderId="0" xfId="10" applyFont="1" applyAlignment="1">
      <alignment horizontal="justify" vertical="center"/>
    </xf>
    <xf numFmtId="0" fontId="71" fillId="0" borderId="0" xfId="10" applyFont="1" applyAlignment="1">
      <alignment horizontal="justify" vertical="center" wrapText="1"/>
    </xf>
    <xf numFmtId="4" fontId="12" fillId="0" borderId="0" xfId="4" applyNumberFormat="1" applyFont="1" applyFill="1" applyAlignment="1">
      <alignment horizontal="right"/>
    </xf>
    <xf numFmtId="4" fontId="12" fillId="26" borderId="0" xfId="4" applyNumberFormat="1" applyFont="1" applyFill="1" applyAlignment="1">
      <alignment horizontal="right"/>
    </xf>
  </cellXfs>
  <cellStyles count="31">
    <cellStyle name="60 % – Poudarek5 2 3" xfId="25" xr:uid="{A664D31A-DE97-44D9-8FE2-885C86D3A238}"/>
    <cellStyle name="Excel Built-in Accent6" xfId="7" xr:uid="{06EF9516-07A3-4601-91A8-751DFB27FA85}"/>
    <cellStyle name="Naslov 1 2" xfId="29" xr:uid="{FAFED679-5245-4B15-8EA3-DF491E41C4A7}"/>
    <cellStyle name="Naslov 5" xfId="27" xr:uid="{3F3F9811-9BF8-429E-9E5B-79ABCFECB1F2}"/>
    <cellStyle name="Navadno" xfId="0" builtinId="0"/>
    <cellStyle name="Navadno 10 2 5" xfId="4" xr:uid="{E0550B05-F498-4171-9E40-4082A8DF28E6}"/>
    <cellStyle name="Navadno 2" xfId="1" xr:uid="{47812822-2240-42DE-A389-3F3002952A70}"/>
    <cellStyle name="Navadno 2 2 2" xfId="10" xr:uid="{035DB6D7-25C0-4477-AD2D-ECD9158003AA}"/>
    <cellStyle name="Navadno 2 2 2 2" xfId="18" xr:uid="{EF858836-F50C-48D7-AEE2-006DC6F58AFC}"/>
    <cellStyle name="Navadno 2 3" xfId="21" xr:uid="{DE6CCC90-70DF-44BD-B1F1-FDB506F094E0}"/>
    <cellStyle name="Navadno 3" xfId="9" xr:uid="{642E8B33-990C-448C-BF63-B3D9877AF23E}"/>
    <cellStyle name="Navadno 3 2" xfId="11" xr:uid="{742181E7-587A-4FFA-8BD0-F4E6BAD5A5F0}"/>
    <cellStyle name="Navadno 3 2 2" xfId="14" xr:uid="{79A8E9D4-00B1-44AC-BC4B-6F655CE8AADA}"/>
    <cellStyle name="Navadno 3 2 3" xfId="12" xr:uid="{2D13A23B-EA1E-4D82-9A59-ECB8DF190926}"/>
    <cellStyle name="Navadno 4" xfId="3" xr:uid="{C15F5E08-0233-45FB-8245-57A1E627B279}"/>
    <cellStyle name="Navadno 4 2" xfId="16" xr:uid="{436F2D1E-D4B2-40CC-9E2A-EEFECB15E212}"/>
    <cellStyle name="Navadno 5" xfId="22" xr:uid="{FF72B450-21FA-4C23-9DCF-3ED2CC839451}"/>
    <cellStyle name="Navadno 5 5" xfId="17" xr:uid="{5B88B25C-283F-4ADF-9DB8-B2108CD28E1E}"/>
    <cellStyle name="Navadno 6" xfId="19" xr:uid="{25849704-FA65-45EA-A039-B7E0DDCAFC61}"/>
    <cellStyle name="Navadno_Fin-črn" xfId="6" xr:uid="{2DA7653B-5188-4A43-B802-1EB608843274}"/>
    <cellStyle name="Normal 2 2 2" xfId="8" xr:uid="{0E4EB2F0-1922-46BD-BA14-610782BBCE77}"/>
    <cellStyle name="Normal 3" xfId="2" xr:uid="{768D40C8-A869-41DA-9CBF-BE40F0EDC76F}"/>
    <cellStyle name="Normal 4" xfId="15" xr:uid="{D6A88E9A-72F0-498C-8CF9-7AE780FC8175}"/>
    <cellStyle name="Normal_I-BREZOV" xfId="20" xr:uid="{2150C57C-5A85-44F2-A620-EE31BFB4351A}"/>
    <cellStyle name="Normal_List1 2" xfId="13" xr:uid="{ABE0E684-C38C-4E51-BE75-F0F131708F37}"/>
    <cellStyle name="Odstotek" xfId="30" builtinId="5"/>
    <cellStyle name="popis cena na enoto" xfId="23" xr:uid="{2B5AAFB8-6B99-407B-B7B2-E71B03DA9683}"/>
    <cellStyle name="popis postavka" xfId="24" xr:uid="{9C6A526E-3A2A-4358-9339-3C1CA3BFAC2B}"/>
    <cellStyle name="Poudarek5 2" xfId="26" xr:uid="{9747EA60-C8B4-44BB-A5F1-BE75F1EF1C5F}"/>
    <cellStyle name="Vejica 2" xfId="5" xr:uid="{11757621-304C-41F8-8A68-35CD288F11FD}"/>
    <cellStyle name="Vnos 2 3" xfId="28" xr:uid="{8BE43125-7787-4936-8E76-52C426A3F70F}"/>
  </cellStyles>
  <dxfs count="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142920</xdr:colOff>
      <xdr:row>1819</xdr:row>
      <xdr:rowOff>1409760</xdr:rowOff>
    </xdr:from>
    <xdr:to>
      <xdr:col>1</xdr:col>
      <xdr:colOff>1809360</xdr:colOff>
      <xdr:row>1819</xdr:row>
      <xdr:rowOff>2371320</xdr:rowOff>
    </xdr:to>
    <xdr:pic>
      <xdr:nvPicPr>
        <xdr:cNvPr id="2" name="Slika 2" descr="OREGON PINE">
          <a:extLst>
            <a:ext uri="{FF2B5EF4-FFF2-40B4-BE49-F238E27FC236}">
              <a16:creationId xmlns:a16="http://schemas.microsoft.com/office/drawing/2014/main" id="{C864B9BB-88BA-49A2-B20D-CDA804E4757F}"/>
            </a:ext>
          </a:extLst>
        </xdr:cNvPr>
        <xdr:cNvPicPr/>
      </xdr:nvPicPr>
      <xdr:blipFill>
        <a:blip xmlns:r="http://schemas.openxmlformats.org/officeDocument/2006/relationships" r:embed="rId1"/>
        <a:stretch/>
      </xdr:blipFill>
      <xdr:spPr>
        <a:xfrm>
          <a:off x="676320" y="574262310"/>
          <a:ext cx="1666440" cy="9615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Users\Asus\Documents\Nova%20mapa\01_2019%20BLED%20promenada%20faza%201\99_POPIS\&#352;iml\Popis_Tr&#382;nica_Ptuj_PZ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ZUNANJA_UREDITEV"/>
      <sheetName val="KANALIZACIJA-Tržnica"/>
      <sheetName val="KANALIZACIJA-Javna kanalizacija"/>
      <sheetName val="KANALIZACIJA-Javna_kanalizacija"/>
      <sheetName val="KANALIZACIJA-Javna_kanalizacij1"/>
      <sheetName val="KANALIZACIJA-Javna_kanalizacij2"/>
      <sheetName val="KANALIZACIJA-Javna_kanalizacij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1BB1B-AB18-4087-9B8B-F845D34299DE}">
  <dimension ref="A1:E38"/>
  <sheetViews>
    <sheetView tabSelected="1" view="pageBreakPreview" topLeftCell="A13" zoomScaleNormal="100" zoomScaleSheetLayoutView="100" workbookViewId="0">
      <selection activeCell="A14" sqref="A14"/>
    </sheetView>
  </sheetViews>
  <sheetFormatPr defaultColWidth="9.140625" defaultRowHeight="15"/>
  <cols>
    <col min="1" max="1" width="7.28515625" style="175" customWidth="1"/>
    <col min="2" max="2" width="38.85546875" style="175" customWidth="1"/>
    <col min="3" max="3" width="17.140625" style="196" customWidth="1"/>
    <col min="4" max="4" width="15.5703125" style="196" customWidth="1"/>
    <col min="5" max="5" width="15.28515625" style="196" customWidth="1"/>
    <col min="6" max="16384" width="9.140625" style="175"/>
  </cols>
  <sheetData>
    <row r="1" spans="1:5">
      <c r="A1" s="174"/>
      <c r="B1" s="173"/>
      <c r="C1" s="194"/>
      <c r="D1" s="195"/>
      <c r="E1" s="195"/>
    </row>
    <row r="2" spans="1:5" ht="23.25">
      <c r="A2" s="507"/>
      <c r="B2" s="508" t="s">
        <v>2620</v>
      </c>
      <c r="D2" s="176"/>
    </row>
    <row r="3" spans="1:5" ht="26.25">
      <c r="A3" s="507"/>
      <c r="B3" s="506" t="s">
        <v>21</v>
      </c>
      <c r="D3" s="176"/>
    </row>
    <row r="4" spans="1:5">
      <c r="A4" s="174"/>
      <c r="C4" s="194"/>
      <c r="D4" s="195"/>
      <c r="E4" s="195"/>
    </row>
    <row r="5" spans="1:5">
      <c r="A5" s="174"/>
      <c r="B5" s="173"/>
      <c r="C5" s="194"/>
      <c r="D5" s="195"/>
      <c r="E5" s="195"/>
    </row>
    <row r="6" spans="1:5">
      <c r="A6" s="174"/>
      <c r="B6" s="173"/>
      <c r="C6" s="194"/>
      <c r="D6" s="195"/>
      <c r="E6" s="195"/>
    </row>
    <row r="7" spans="1:5">
      <c r="A7" s="174"/>
      <c r="C7" s="194"/>
      <c r="D7" s="195"/>
      <c r="E7" s="195"/>
    </row>
    <row r="8" spans="1:5" ht="23.25">
      <c r="A8" s="505"/>
      <c r="B8" s="504" t="s">
        <v>2621</v>
      </c>
      <c r="C8" s="502"/>
      <c r="D8" s="503"/>
      <c r="E8" s="502"/>
    </row>
    <row r="9" spans="1:5">
      <c r="A9" s="174"/>
      <c r="B9" s="173"/>
      <c r="C9" s="194"/>
      <c r="D9" s="195"/>
      <c r="E9" s="195"/>
    </row>
    <row r="10" spans="1:5">
      <c r="A10" s="174"/>
      <c r="B10" s="173"/>
      <c r="C10" s="194"/>
      <c r="D10" s="195"/>
      <c r="E10" s="195"/>
    </row>
    <row r="11" spans="1:5">
      <c r="A11" s="174"/>
      <c r="B11" s="173"/>
      <c r="C11" s="194"/>
      <c r="D11" s="195"/>
      <c r="E11" s="195"/>
    </row>
    <row r="12" spans="1:5">
      <c r="A12" s="174"/>
      <c r="B12" s="173"/>
      <c r="C12" s="194"/>
      <c r="D12" s="195"/>
      <c r="E12" s="195"/>
    </row>
    <row r="13" spans="1:5" ht="23.25">
      <c r="A13" s="501"/>
      <c r="B13" s="501" t="s">
        <v>2619</v>
      </c>
      <c r="C13" s="501"/>
      <c r="D13" s="501"/>
      <c r="E13" s="501"/>
    </row>
    <row r="14" spans="1:5">
      <c r="A14" s="499"/>
      <c r="B14" s="499"/>
      <c r="C14" s="500"/>
      <c r="D14" s="499"/>
      <c r="E14" s="499"/>
    </row>
    <row r="15" spans="1:5" ht="15.75" thickBot="1">
      <c r="A15" s="499"/>
      <c r="B15" s="499"/>
      <c r="C15" s="500"/>
      <c r="D15" s="499"/>
      <c r="E15" s="499"/>
    </row>
    <row r="16" spans="1:5" ht="21" thickBot="1">
      <c r="A16" s="498"/>
      <c r="B16" s="497" t="s">
        <v>2618</v>
      </c>
      <c r="C16" s="496" t="s">
        <v>1025</v>
      </c>
      <c r="D16" s="495" t="s">
        <v>6</v>
      </c>
      <c r="E16" s="495" t="str">
        <f>+C16</f>
        <v>skupaj €</v>
      </c>
    </row>
    <row r="17" spans="1:5" ht="15.75">
      <c r="A17" s="526" t="s">
        <v>19</v>
      </c>
      <c r="B17" s="527" t="s">
        <v>2616</v>
      </c>
      <c r="C17" s="528">
        <f>'rekapitulacija zaščita gr. jame'!G20</f>
        <v>0</v>
      </c>
      <c r="D17" s="529">
        <f>+C17*0.22</f>
        <v>0</v>
      </c>
      <c r="E17" s="530">
        <f>+C17+D17</f>
        <v>0</v>
      </c>
    </row>
    <row r="18" spans="1:5" ht="15.75">
      <c r="A18" s="521" t="s">
        <v>17</v>
      </c>
      <c r="B18" s="522" t="s">
        <v>2617</v>
      </c>
      <c r="C18" s="523">
        <f>A_GRADB.DELA!F15</f>
        <v>0</v>
      </c>
      <c r="D18" s="524">
        <f>+C18*0.22</f>
        <v>0</v>
      </c>
      <c r="E18" s="525">
        <f>+C18+D18</f>
        <v>0</v>
      </c>
    </row>
    <row r="19" spans="1:5" ht="15.75">
      <c r="A19" s="521" t="s">
        <v>15</v>
      </c>
      <c r="B19" s="522" t="s">
        <v>2195</v>
      </c>
      <c r="C19" s="523">
        <f>B_OBRT.DELA!F26</f>
        <v>0</v>
      </c>
      <c r="D19" s="524">
        <f>+C19*0.22</f>
        <v>0</v>
      </c>
      <c r="E19" s="525">
        <f>+C19+D19</f>
        <v>0</v>
      </c>
    </row>
    <row r="20" spans="1:5" ht="15.75">
      <c r="A20" s="516" t="s">
        <v>13</v>
      </c>
      <c r="B20" s="517" t="s">
        <v>2615</v>
      </c>
      <c r="C20" s="518">
        <f>'Rekapitulacija ZU'!E13</f>
        <v>0</v>
      </c>
      <c r="D20" s="519">
        <f>+C20*0.22</f>
        <v>0</v>
      </c>
      <c r="E20" s="520">
        <f>+C20+D20</f>
        <v>0</v>
      </c>
    </row>
    <row r="21" spans="1:5" ht="15.75">
      <c r="A21" s="511" t="s">
        <v>11</v>
      </c>
      <c r="B21" s="512" t="s">
        <v>2600</v>
      </c>
      <c r="C21" s="513">
        <f>'Krajinska arhitektura'!F18</f>
        <v>0</v>
      </c>
      <c r="D21" s="514">
        <f>+C21*0.22</f>
        <v>0</v>
      </c>
      <c r="E21" s="515">
        <f>+C21+D21</f>
        <v>0</v>
      </c>
    </row>
    <row r="22" spans="1:5" ht="15.75">
      <c r="A22" s="536" t="s">
        <v>2614</v>
      </c>
      <c r="B22" s="537" t="s">
        <v>2613</v>
      </c>
      <c r="C22" s="509"/>
      <c r="D22" s="510"/>
      <c r="E22" s="510"/>
    </row>
    <row r="23" spans="1:5" ht="15.75">
      <c r="A23" s="536" t="s">
        <v>2612</v>
      </c>
      <c r="B23" s="537" t="s">
        <v>2611</v>
      </c>
      <c r="C23" s="509"/>
      <c r="D23" s="510"/>
      <c r="E23" s="510"/>
    </row>
    <row r="24" spans="1:5" ht="15.75">
      <c r="A24" s="536" t="s">
        <v>2610</v>
      </c>
      <c r="B24" s="537" t="s">
        <v>2609</v>
      </c>
      <c r="C24" s="509"/>
      <c r="D24" s="510"/>
      <c r="E24" s="510"/>
    </row>
    <row r="25" spans="1:5" ht="15.75">
      <c r="A25" s="536" t="s">
        <v>2608</v>
      </c>
      <c r="B25" s="538" t="s">
        <v>2603</v>
      </c>
      <c r="C25" s="509"/>
      <c r="D25" s="510"/>
      <c r="E25" s="510"/>
    </row>
    <row r="26" spans="1:5" ht="15.75">
      <c r="A26" s="536" t="s">
        <v>2606</v>
      </c>
      <c r="B26" s="538" t="s">
        <v>2605</v>
      </c>
      <c r="C26" s="509"/>
      <c r="D26" s="510"/>
      <c r="E26" s="510"/>
    </row>
    <row r="27" spans="1:5" ht="15.75">
      <c r="A27" s="536" t="s">
        <v>2604</v>
      </c>
      <c r="B27" s="537" t="s">
        <v>2607</v>
      </c>
      <c r="C27" s="509"/>
      <c r="D27" s="510"/>
      <c r="E27" s="510"/>
    </row>
    <row r="28" spans="1:5" ht="15.75">
      <c r="A28" s="531" t="s">
        <v>2602</v>
      </c>
      <c r="B28" s="532" t="s">
        <v>2628</v>
      </c>
      <c r="C28" s="533">
        <f>SUM(C17:C26)*0.05</f>
        <v>0</v>
      </c>
      <c r="D28" s="534">
        <f>+C28*0.22</f>
        <v>0</v>
      </c>
      <c r="E28" s="535">
        <f>+C28+D28</f>
        <v>0</v>
      </c>
    </row>
    <row r="29" spans="1:5" ht="16.5" thickBot="1">
      <c r="A29" s="494"/>
      <c r="B29" s="493"/>
      <c r="C29" s="492"/>
      <c r="D29" s="491"/>
      <c r="E29" s="491"/>
    </row>
    <row r="30" spans="1:5" ht="17.25" thickTop="1" thickBot="1">
      <c r="A30" s="490"/>
      <c r="B30" s="489" t="s">
        <v>2601</v>
      </c>
      <c r="C30" s="488">
        <f>SUM(C17:C29)</f>
        <v>0</v>
      </c>
      <c r="D30" s="488">
        <f>SUM(D17:D29)</f>
        <v>0</v>
      </c>
      <c r="E30" s="488">
        <f>SUM(E17:E29)</f>
        <v>0</v>
      </c>
    </row>
    <row r="31" spans="1:5" ht="13.5" thickTop="1">
      <c r="A31" s="1"/>
      <c r="B31" s="1"/>
      <c r="C31" s="1"/>
      <c r="D31" s="1"/>
      <c r="E31" s="1"/>
    </row>
    <row r="32" spans="1:5" ht="15.75" thickBot="1">
      <c r="A32" s="174"/>
      <c r="B32" s="173"/>
      <c r="C32" s="194"/>
      <c r="D32" s="195"/>
      <c r="E32" s="195"/>
    </row>
    <row r="33" spans="1:5" ht="17.25" thickTop="1" thickBot="1">
      <c r="A33" s="732"/>
      <c r="B33" s="733" t="s">
        <v>2969</v>
      </c>
      <c r="C33" s="734"/>
      <c r="D33" s="734"/>
      <c r="E33" s="734">
        <f>C30</f>
        <v>0</v>
      </c>
    </row>
    <row r="34" spans="1:5" ht="17.25" thickTop="1" thickBot="1">
      <c r="A34" s="732"/>
      <c r="B34" s="733" t="s">
        <v>2970</v>
      </c>
      <c r="C34" s="734"/>
      <c r="D34" s="734"/>
      <c r="E34" s="735">
        <v>0</v>
      </c>
    </row>
    <row r="35" spans="1:5" ht="33" thickTop="1" thickBot="1">
      <c r="A35" s="732"/>
      <c r="B35" s="733" t="s">
        <v>2971</v>
      </c>
      <c r="C35" s="734"/>
      <c r="D35" s="734"/>
      <c r="E35" s="734">
        <f>ROUND((E33-(E33*E34%)),2)</f>
        <v>0</v>
      </c>
    </row>
    <row r="36" spans="1:5" ht="17.25" thickTop="1" thickBot="1">
      <c r="A36" s="732"/>
      <c r="B36" s="733" t="s">
        <v>2597</v>
      </c>
      <c r="C36" s="734"/>
      <c r="D36" s="734"/>
      <c r="E36" s="734">
        <f>E35*0.22</f>
        <v>0</v>
      </c>
    </row>
    <row r="37" spans="1:5" ht="17.25" thickTop="1" thickBot="1">
      <c r="A37" s="732"/>
      <c r="B37" s="733" t="s">
        <v>2972</v>
      </c>
      <c r="C37" s="734"/>
      <c r="D37" s="734"/>
      <c r="E37" s="734">
        <f>E35+E36</f>
        <v>0</v>
      </c>
    </row>
    <row r="38" spans="1:5" ht="15.75" thickTop="1">
      <c r="A38" s="174"/>
      <c r="B38" s="173"/>
      <c r="C38" s="194"/>
      <c r="D38" s="195"/>
      <c r="E38" s="195"/>
    </row>
  </sheetData>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AE14-47A2-46EE-8A1D-DF5FC3CAD21C}">
  <sheetPr>
    <tabColor theme="7" tint="0.39997558519241921"/>
  </sheetPr>
  <dimension ref="A1:G2604"/>
  <sheetViews>
    <sheetView view="pageBreakPreview" zoomScaleNormal="100" zoomScaleSheetLayoutView="100" workbookViewId="0"/>
  </sheetViews>
  <sheetFormatPr defaultColWidth="9.140625" defaultRowHeight="15"/>
  <cols>
    <col min="1" max="1" width="8" style="632" customWidth="1"/>
    <col min="2" max="2" width="69.42578125" style="569" customWidth="1"/>
    <col min="3" max="3" width="3.85546875" style="604" customWidth="1"/>
    <col min="4" max="4" width="9.5703125" style="605" customWidth="1"/>
    <col min="5" max="5" width="9.85546875" style="605" customWidth="1"/>
    <col min="6" max="6" width="11.85546875" style="605" customWidth="1"/>
    <col min="7" max="16384" width="9.140625" style="569"/>
  </cols>
  <sheetData>
    <row r="1" spans="1:6" ht="20.25">
      <c r="A1" s="670" t="s">
        <v>2194</v>
      </c>
      <c r="B1" s="671" t="s">
        <v>2195</v>
      </c>
      <c r="C1" s="596"/>
      <c r="D1" s="597"/>
      <c r="E1" s="597"/>
      <c r="F1" s="597"/>
    </row>
    <row r="2" spans="1:6" ht="18.75">
      <c r="A2" s="672" t="s">
        <v>2194</v>
      </c>
      <c r="B2" s="673" t="s">
        <v>2193</v>
      </c>
      <c r="C2" s="601"/>
      <c r="D2" s="602"/>
      <c r="E2" s="602"/>
      <c r="F2" s="602"/>
    </row>
    <row r="3" spans="1:6">
      <c r="A3" s="674" t="s">
        <v>2192</v>
      </c>
      <c r="B3" s="675" t="s">
        <v>2173</v>
      </c>
      <c r="C3" s="676"/>
      <c r="D3" s="677"/>
      <c r="E3" s="677"/>
      <c r="F3" s="677">
        <f>+F119</f>
        <v>0</v>
      </c>
    </row>
    <row r="4" spans="1:6">
      <c r="A4" s="674" t="s">
        <v>2191</v>
      </c>
      <c r="B4" s="675" t="s">
        <v>2128</v>
      </c>
      <c r="C4" s="676"/>
      <c r="D4" s="677"/>
      <c r="E4" s="677"/>
      <c r="F4" s="677">
        <f>+F315</f>
        <v>0</v>
      </c>
    </row>
    <row r="5" spans="1:6">
      <c r="A5" s="674" t="s">
        <v>2190</v>
      </c>
      <c r="B5" s="675" t="s">
        <v>2189</v>
      </c>
      <c r="C5" s="676"/>
      <c r="D5" s="677"/>
      <c r="E5" s="677"/>
      <c r="F5" s="677">
        <f>+F561</f>
        <v>0</v>
      </c>
    </row>
    <row r="6" spans="1:6">
      <c r="A6" s="674" t="s">
        <v>2188</v>
      </c>
      <c r="B6" s="675" t="s">
        <v>1896</v>
      </c>
      <c r="C6" s="676"/>
      <c r="D6" s="677"/>
      <c r="E6" s="677"/>
      <c r="F6" s="677">
        <f>+F645</f>
        <v>0</v>
      </c>
    </row>
    <row r="7" spans="1:6">
      <c r="A7" s="674" t="s">
        <v>1862</v>
      </c>
      <c r="B7" s="675" t="s">
        <v>1861</v>
      </c>
      <c r="C7" s="676"/>
      <c r="D7" s="677"/>
      <c r="E7" s="677"/>
      <c r="F7" s="677">
        <f>+F729</f>
        <v>0</v>
      </c>
    </row>
    <row r="8" spans="1:6">
      <c r="A8" s="674" t="s">
        <v>1843</v>
      </c>
      <c r="B8" s="675" t="s">
        <v>2187</v>
      </c>
      <c r="C8" s="676"/>
      <c r="D8" s="677"/>
      <c r="E8" s="677"/>
      <c r="F8" s="677">
        <f>+F1180</f>
        <v>0</v>
      </c>
    </row>
    <row r="9" spans="1:6">
      <c r="A9" s="674" t="s">
        <v>1598</v>
      </c>
      <c r="B9" s="675" t="s">
        <v>2186</v>
      </c>
      <c r="C9" s="676"/>
      <c r="D9" s="677"/>
      <c r="E9" s="677"/>
      <c r="F9" s="677">
        <f>+F1248</f>
        <v>0</v>
      </c>
    </row>
    <row r="10" spans="1:6">
      <c r="A10" s="674" t="s">
        <v>1576</v>
      </c>
      <c r="B10" s="675" t="s">
        <v>2185</v>
      </c>
      <c r="C10" s="676"/>
      <c r="D10" s="677"/>
      <c r="E10" s="677"/>
      <c r="F10" s="677">
        <f>+F1408</f>
        <v>0</v>
      </c>
    </row>
    <row r="11" spans="1:6">
      <c r="A11" s="674" t="s">
        <v>1461</v>
      </c>
      <c r="B11" s="675" t="s">
        <v>2184</v>
      </c>
      <c r="C11" s="676"/>
      <c r="D11" s="677"/>
      <c r="E11" s="677"/>
      <c r="F11" s="677">
        <f>+F1491</f>
        <v>0</v>
      </c>
    </row>
    <row r="12" spans="1:6">
      <c r="A12" s="674" t="s">
        <v>1438</v>
      </c>
      <c r="B12" s="675" t="s">
        <v>1437</v>
      </c>
      <c r="C12" s="676"/>
      <c r="D12" s="677"/>
      <c r="E12" s="677"/>
      <c r="F12" s="677">
        <f>+F1542</f>
        <v>0</v>
      </c>
    </row>
    <row r="13" spans="1:6">
      <c r="A13" s="674" t="s">
        <v>1432</v>
      </c>
      <c r="B13" s="675" t="s">
        <v>1431</v>
      </c>
      <c r="C13" s="676"/>
      <c r="D13" s="677"/>
      <c r="E13" s="677"/>
      <c r="F13" s="677">
        <f>+F1603</f>
        <v>0</v>
      </c>
    </row>
    <row r="14" spans="1:6">
      <c r="A14" s="674" t="s">
        <v>1417</v>
      </c>
      <c r="B14" s="675" t="s">
        <v>1416</v>
      </c>
      <c r="C14" s="676"/>
      <c r="D14" s="677"/>
      <c r="E14" s="677"/>
      <c r="F14" s="677">
        <f>+F1671</f>
        <v>0</v>
      </c>
    </row>
    <row r="15" spans="1:6">
      <c r="A15" s="674" t="s">
        <v>1404</v>
      </c>
      <c r="B15" s="675" t="s">
        <v>1403</v>
      </c>
      <c r="C15" s="676"/>
      <c r="D15" s="677"/>
      <c r="E15" s="677"/>
      <c r="F15" s="677">
        <f>+F1774</f>
        <v>0</v>
      </c>
    </row>
    <row r="16" spans="1:6">
      <c r="A16" s="674" t="s">
        <v>1361</v>
      </c>
      <c r="B16" s="675" t="s">
        <v>2183</v>
      </c>
      <c r="C16" s="676"/>
      <c r="D16" s="677"/>
      <c r="E16" s="677"/>
      <c r="F16" s="677">
        <f>+F1823</f>
        <v>0</v>
      </c>
    </row>
    <row r="17" spans="1:6">
      <c r="A17" s="674" t="s">
        <v>1354</v>
      </c>
      <c r="B17" s="675" t="s">
        <v>1353</v>
      </c>
      <c r="C17" s="676"/>
      <c r="D17" s="677"/>
      <c r="E17" s="677"/>
      <c r="F17" s="677">
        <f>+F2011</f>
        <v>0</v>
      </c>
    </row>
    <row r="18" spans="1:6">
      <c r="A18" s="674" t="s">
        <v>1302</v>
      </c>
      <c r="B18" s="675" t="s">
        <v>2182</v>
      </c>
      <c r="C18" s="676"/>
      <c r="D18" s="677"/>
      <c r="E18" s="677"/>
      <c r="F18" s="677">
        <f>+F2066</f>
        <v>0</v>
      </c>
    </row>
    <row r="19" spans="1:6">
      <c r="A19" s="674" t="s">
        <v>1291</v>
      </c>
      <c r="B19" s="675" t="s">
        <v>2181</v>
      </c>
      <c r="C19" s="676"/>
      <c r="D19" s="677"/>
      <c r="E19" s="677"/>
      <c r="F19" s="677">
        <f>+F2221</f>
        <v>0</v>
      </c>
    </row>
    <row r="20" spans="1:6">
      <c r="A20" s="674" t="s">
        <v>1184</v>
      </c>
      <c r="B20" s="675" t="s">
        <v>1183</v>
      </c>
      <c r="C20" s="676"/>
      <c r="D20" s="677"/>
      <c r="E20" s="677"/>
      <c r="F20" s="677">
        <f>+F2301</f>
        <v>0</v>
      </c>
    </row>
    <row r="21" spans="1:6">
      <c r="A21" s="674" t="s">
        <v>1151</v>
      </c>
      <c r="B21" s="675" t="s">
        <v>2180</v>
      </c>
      <c r="C21" s="676"/>
      <c r="D21" s="677"/>
      <c r="E21" s="677"/>
      <c r="F21" s="677">
        <f>+F2351</f>
        <v>0</v>
      </c>
    </row>
    <row r="22" spans="1:6">
      <c r="A22" s="674" t="s">
        <v>1144</v>
      </c>
      <c r="B22" s="678" t="s">
        <v>2179</v>
      </c>
      <c r="C22" s="679"/>
      <c r="D22" s="680"/>
      <c r="E22" s="680"/>
      <c r="F22" s="680">
        <f>+F2454</f>
        <v>0</v>
      </c>
    </row>
    <row r="23" spans="1:6">
      <c r="A23" s="674" t="s">
        <v>1088</v>
      </c>
      <c r="B23" s="678" t="s">
        <v>2178</v>
      </c>
      <c r="C23" s="679"/>
      <c r="D23" s="680"/>
      <c r="E23" s="680"/>
      <c r="F23" s="680">
        <f>+F2546</f>
        <v>0</v>
      </c>
    </row>
    <row r="24" spans="1:6">
      <c r="A24" s="674" t="s">
        <v>1063</v>
      </c>
      <c r="B24" s="678" t="s">
        <v>2177</v>
      </c>
      <c r="C24" s="679"/>
      <c r="D24" s="680"/>
      <c r="E24" s="680"/>
      <c r="F24" s="680">
        <f>+F2604</f>
        <v>0</v>
      </c>
    </row>
    <row r="25" spans="1:6">
      <c r="A25" s="681"/>
      <c r="B25" s="682"/>
      <c r="C25" s="679"/>
      <c r="D25" s="680"/>
      <c r="E25" s="680"/>
      <c r="F25" s="680"/>
    </row>
    <row r="26" spans="1:6">
      <c r="A26" s="683"/>
      <c r="B26" s="684" t="s">
        <v>2176</v>
      </c>
      <c r="C26" s="685"/>
      <c r="D26" s="686"/>
      <c r="E26" s="686"/>
      <c r="F26" s="687">
        <f>SUM(F3:F25)</f>
        <v>0</v>
      </c>
    </row>
    <row r="27" spans="1:6">
      <c r="A27" s="643"/>
      <c r="B27" s="565"/>
      <c r="C27" s="566"/>
      <c r="D27" s="567"/>
      <c r="E27" s="567"/>
      <c r="F27" s="567"/>
    </row>
    <row r="28" spans="1:6">
      <c r="A28" s="688"/>
      <c r="B28" s="649"/>
    </row>
    <row r="29" spans="1:6">
      <c r="A29" s="590" t="s">
        <v>1029</v>
      </c>
      <c r="B29" s="591" t="s">
        <v>1028</v>
      </c>
      <c r="C29" s="592" t="s">
        <v>1027</v>
      </c>
      <c r="D29" s="689" t="s">
        <v>1026</v>
      </c>
      <c r="E29" s="689" t="s">
        <v>2175</v>
      </c>
      <c r="F29" s="689" t="s">
        <v>1025</v>
      </c>
    </row>
    <row r="30" spans="1:6" ht="15.75">
      <c r="A30" s="594" t="s">
        <v>2174</v>
      </c>
      <c r="B30" s="595" t="s">
        <v>2173</v>
      </c>
      <c r="C30" s="596"/>
      <c r="D30" s="597"/>
      <c r="E30" s="597"/>
      <c r="F30" s="597"/>
    </row>
    <row r="31" spans="1:6">
      <c r="A31" s="638"/>
      <c r="B31" s="645" t="s">
        <v>35</v>
      </c>
    </row>
    <row r="32" spans="1:6" ht="14.25" customHeight="1">
      <c r="A32" s="638" t="s">
        <v>0</v>
      </c>
      <c r="B32" s="197" t="s">
        <v>470</v>
      </c>
    </row>
    <row r="33" spans="1:2" ht="12.75" customHeight="1">
      <c r="A33" s="638" t="s">
        <v>1</v>
      </c>
      <c r="B33" s="197" t="s">
        <v>2172</v>
      </c>
    </row>
    <row r="34" spans="1:2" ht="14.25" customHeight="1">
      <c r="A34" s="638" t="s">
        <v>2</v>
      </c>
      <c r="B34" s="197" t="s">
        <v>2171</v>
      </c>
    </row>
    <row r="35" spans="1:2" ht="15" customHeight="1">
      <c r="A35" s="638" t="s">
        <v>289</v>
      </c>
      <c r="B35" s="197" t="s">
        <v>2170</v>
      </c>
    </row>
    <row r="36" spans="1:2" ht="24">
      <c r="A36" s="638" t="s">
        <v>287</v>
      </c>
      <c r="B36" s="197" t="s">
        <v>2169</v>
      </c>
    </row>
    <row r="37" spans="1:2">
      <c r="A37" s="638" t="s">
        <v>285</v>
      </c>
      <c r="B37" s="197" t="s">
        <v>2168</v>
      </c>
    </row>
    <row r="38" spans="1:2" ht="12" customHeight="1">
      <c r="A38" s="638" t="s">
        <v>283</v>
      </c>
      <c r="B38" s="197" t="s">
        <v>2167</v>
      </c>
    </row>
    <row r="39" spans="1:2">
      <c r="A39" s="638" t="s">
        <v>281</v>
      </c>
      <c r="B39" s="197" t="s">
        <v>2166</v>
      </c>
    </row>
    <row r="40" spans="1:2" ht="24">
      <c r="A40" s="638" t="s">
        <v>279</v>
      </c>
      <c r="B40" s="197" t="s">
        <v>2165</v>
      </c>
    </row>
    <row r="41" spans="1:2">
      <c r="A41" s="638" t="s">
        <v>277</v>
      </c>
      <c r="B41" s="197" t="s">
        <v>2164</v>
      </c>
    </row>
    <row r="42" spans="1:2">
      <c r="A42" s="638" t="s">
        <v>275</v>
      </c>
      <c r="B42" s="197" t="s">
        <v>2163</v>
      </c>
    </row>
    <row r="43" spans="1:2">
      <c r="A43" s="638" t="s">
        <v>2</v>
      </c>
      <c r="B43" s="198" t="s">
        <v>272</v>
      </c>
    </row>
    <row r="44" spans="1:2">
      <c r="A44" s="638"/>
      <c r="B44" s="197" t="s">
        <v>271</v>
      </c>
    </row>
    <row r="45" spans="1:2">
      <c r="A45" s="638"/>
      <c r="B45" s="197" t="s">
        <v>270</v>
      </c>
    </row>
    <row r="46" spans="1:2">
      <c r="A46" s="638"/>
      <c r="B46" s="197" t="s">
        <v>269</v>
      </c>
    </row>
    <row r="47" spans="1:2">
      <c r="A47" s="638"/>
      <c r="B47" s="197" t="s">
        <v>268</v>
      </c>
    </row>
    <row r="48" spans="1:2">
      <c r="A48" s="638"/>
      <c r="B48" s="197" t="s">
        <v>267</v>
      </c>
    </row>
    <row r="49" spans="1:2">
      <c r="A49" s="638"/>
      <c r="B49" s="197" t="s">
        <v>266</v>
      </c>
    </row>
    <row r="50" spans="1:2">
      <c r="A50" s="638"/>
      <c r="B50" s="197" t="s">
        <v>265</v>
      </c>
    </row>
    <row r="51" spans="1:2">
      <c r="A51" s="638"/>
      <c r="B51" s="197" t="s">
        <v>264</v>
      </c>
    </row>
    <row r="52" spans="1:2">
      <c r="A52" s="638"/>
      <c r="B52" s="197" t="s">
        <v>263</v>
      </c>
    </row>
    <row r="53" spans="1:2">
      <c r="A53" s="638"/>
      <c r="B53" s="197" t="s">
        <v>262</v>
      </c>
    </row>
    <row r="54" spans="1:2" ht="13.5" customHeight="1">
      <c r="A54" s="638"/>
      <c r="B54" s="197" t="s">
        <v>261</v>
      </c>
    </row>
    <row r="55" spans="1:2">
      <c r="A55" s="638"/>
      <c r="B55" s="197" t="s">
        <v>260</v>
      </c>
    </row>
    <row r="56" spans="1:2">
      <c r="A56" s="638"/>
      <c r="B56" s="197" t="s">
        <v>259</v>
      </c>
    </row>
    <row r="57" spans="1:2" ht="14.25" customHeight="1">
      <c r="A57" s="638"/>
      <c r="B57" s="197" t="s">
        <v>258</v>
      </c>
    </row>
    <row r="58" spans="1:2" ht="27" customHeight="1">
      <c r="A58" s="638"/>
      <c r="B58" s="197" t="s">
        <v>257</v>
      </c>
    </row>
    <row r="59" spans="1:2">
      <c r="A59" s="638"/>
      <c r="B59" s="197" t="s">
        <v>256</v>
      </c>
    </row>
    <row r="60" spans="1:2" ht="24">
      <c r="A60" s="638"/>
      <c r="B60" s="197" t="s">
        <v>255</v>
      </c>
    </row>
    <row r="61" spans="1:2">
      <c r="A61" s="638"/>
      <c r="B61" s="197" t="s">
        <v>254</v>
      </c>
    </row>
    <row r="62" spans="1:2">
      <c r="A62" s="638"/>
      <c r="B62" s="197" t="s">
        <v>253</v>
      </c>
    </row>
    <row r="63" spans="1:2">
      <c r="A63" s="638"/>
      <c r="B63" s="197" t="s">
        <v>252</v>
      </c>
    </row>
    <row r="64" spans="1:2" ht="24">
      <c r="A64" s="638"/>
      <c r="B64" s="197" t="s">
        <v>251</v>
      </c>
    </row>
    <row r="65" spans="1:6" ht="24">
      <c r="A65" s="638"/>
      <c r="B65" s="197" t="s">
        <v>250</v>
      </c>
    </row>
    <row r="66" spans="1:6" ht="24">
      <c r="A66" s="638"/>
      <c r="B66" s="197" t="s">
        <v>249</v>
      </c>
    </row>
    <row r="67" spans="1:6" ht="24">
      <c r="A67" s="638" t="s">
        <v>3</v>
      </c>
      <c r="B67" s="197" t="s">
        <v>731</v>
      </c>
    </row>
    <row r="68" spans="1:6" ht="26.25" customHeight="1">
      <c r="A68" s="638" t="s">
        <v>4</v>
      </c>
      <c r="B68" s="197" t="s">
        <v>247</v>
      </c>
    </row>
    <row r="69" spans="1:6" ht="13.5" customHeight="1">
      <c r="A69" s="638" t="s">
        <v>143</v>
      </c>
      <c r="B69" s="197" t="s">
        <v>2952</v>
      </c>
    </row>
    <row r="70" spans="1:6" ht="36">
      <c r="A70" s="638" t="s">
        <v>141</v>
      </c>
      <c r="B70" s="690" t="s">
        <v>2162</v>
      </c>
      <c r="C70" s="566"/>
      <c r="D70" s="567"/>
      <c r="E70" s="567"/>
      <c r="F70" s="567"/>
    </row>
    <row r="71" spans="1:6" ht="16.5" customHeight="1">
      <c r="B71" s="649" t="s">
        <v>1056</v>
      </c>
      <c r="C71" s="566"/>
      <c r="D71" s="567"/>
      <c r="E71" s="567"/>
      <c r="F71" s="567"/>
    </row>
    <row r="72" spans="1:6">
      <c r="B72" s="565" t="s">
        <v>2161</v>
      </c>
      <c r="C72" s="566"/>
      <c r="D72" s="567"/>
      <c r="E72" s="567"/>
      <c r="F72" s="567"/>
    </row>
    <row r="73" spans="1:6" ht="60">
      <c r="B73" s="569" t="s">
        <v>2160</v>
      </c>
      <c r="C73" s="566"/>
      <c r="D73" s="567"/>
      <c r="E73" s="567"/>
      <c r="F73" s="567"/>
    </row>
    <row r="74" spans="1:6">
      <c r="A74" s="632" t="s">
        <v>139</v>
      </c>
      <c r="B74" s="569" t="s">
        <v>2800</v>
      </c>
      <c r="C74" s="566"/>
      <c r="D74" s="567"/>
      <c r="E74" s="567"/>
      <c r="F74" s="567"/>
    </row>
    <row r="75" spans="1:6">
      <c r="B75" s="565"/>
      <c r="C75" s="566"/>
      <c r="D75" s="567"/>
      <c r="E75" s="567"/>
      <c r="F75" s="567"/>
    </row>
    <row r="76" spans="1:6" ht="14.45" customHeight="1">
      <c r="A76" s="632" t="s">
        <v>2159</v>
      </c>
      <c r="B76" s="640" t="s">
        <v>770</v>
      </c>
      <c r="C76" s="566"/>
      <c r="D76" s="567"/>
      <c r="E76" s="567"/>
      <c r="F76" s="567"/>
    </row>
    <row r="77" spans="1:6" ht="185.1" customHeight="1">
      <c r="B77" s="631" t="s">
        <v>2158</v>
      </c>
      <c r="C77" s="566"/>
      <c r="D77" s="567"/>
      <c r="E77" s="567"/>
      <c r="F77" s="567"/>
    </row>
    <row r="78" spans="1:6">
      <c r="B78" s="640"/>
      <c r="C78" s="566" t="s">
        <v>193</v>
      </c>
      <c r="D78" s="567">
        <v>79.23</v>
      </c>
      <c r="E78" s="656"/>
      <c r="F78" s="567">
        <f>+D78*E78</f>
        <v>0</v>
      </c>
    </row>
    <row r="79" spans="1:6">
      <c r="A79" s="643" t="s">
        <v>2157</v>
      </c>
      <c r="B79" s="630" t="s">
        <v>767</v>
      </c>
      <c r="E79" s="567"/>
      <c r="F79" s="567"/>
    </row>
    <row r="80" spans="1:6" ht="262.5" customHeight="1">
      <c r="A80" s="643"/>
      <c r="B80" s="631" t="s">
        <v>2156</v>
      </c>
      <c r="E80" s="567"/>
      <c r="F80" s="567"/>
    </row>
    <row r="81" spans="1:6">
      <c r="A81" s="643"/>
      <c r="B81" s="691"/>
      <c r="C81" s="566" t="s">
        <v>193</v>
      </c>
      <c r="D81" s="605">
        <v>885.71</v>
      </c>
      <c r="E81" s="656"/>
      <c r="F81" s="605">
        <f>+D81*E81</f>
        <v>0</v>
      </c>
    </row>
    <row r="82" spans="1:6">
      <c r="A82" s="643" t="s">
        <v>2155</v>
      </c>
      <c r="B82" s="630" t="s">
        <v>765</v>
      </c>
    </row>
    <row r="83" spans="1:6" ht="171.6" customHeight="1">
      <c r="A83" s="643"/>
      <c r="B83" s="631" t="s">
        <v>2154</v>
      </c>
    </row>
    <row r="84" spans="1:6" ht="16.5" customHeight="1">
      <c r="A84" s="643"/>
      <c r="B84" s="631"/>
      <c r="C84" s="566" t="s">
        <v>193</v>
      </c>
      <c r="D84" s="605">
        <v>1019.92</v>
      </c>
      <c r="E84" s="656"/>
      <c r="F84" s="605">
        <f>+D84*E84</f>
        <v>0</v>
      </c>
    </row>
    <row r="85" spans="1:6" ht="63.75">
      <c r="A85" s="643" t="s">
        <v>2150</v>
      </c>
      <c r="B85" s="630" t="s">
        <v>2957</v>
      </c>
    </row>
    <row r="86" spans="1:6" ht="51">
      <c r="A86" s="643" t="s">
        <v>179</v>
      </c>
      <c r="B86" s="631" t="s">
        <v>2153</v>
      </c>
    </row>
    <row r="87" spans="1:6">
      <c r="A87" s="643"/>
      <c r="B87" s="631"/>
      <c r="C87" s="566" t="s">
        <v>193</v>
      </c>
      <c r="D87" s="605">
        <v>514.24</v>
      </c>
      <c r="E87" s="656"/>
      <c r="F87" s="605">
        <f>+D87*E87</f>
        <v>0</v>
      </c>
    </row>
    <row r="88" spans="1:6" ht="51">
      <c r="A88" s="643" t="s">
        <v>177</v>
      </c>
      <c r="B88" s="630" t="s">
        <v>2801</v>
      </c>
    </row>
    <row r="89" spans="1:6">
      <c r="A89" s="643"/>
      <c r="B89" s="631"/>
      <c r="C89" s="604" t="s">
        <v>229</v>
      </c>
      <c r="D89" s="605">
        <v>849.29</v>
      </c>
      <c r="E89" s="656"/>
      <c r="F89" s="605">
        <f>+D89*E89</f>
        <v>0</v>
      </c>
    </row>
    <row r="90" spans="1:6">
      <c r="A90" s="643" t="s">
        <v>175</v>
      </c>
      <c r="B90" s="630" t="s">
        <v>2152</v>
      </c>
    </row>
    <row r="91" spans="1:6" ht="47.25" customHeight="1">
      <c r="A91" s="643"/>
      <c r="B91" s="631" t="s">
        <v>2151</v>
      </c>
    </row>
    <row r="92" spans="1:6">
      <c r="A92" s="643"/>
      <c r="B92" s="631"/>
      <c r="C92" s="566" t="s">
        <v>193</v>
      </c>
      <c r="D92" s="605">
        <v>318.92</v>
      </c>
      <c r="E92" s="656"/>
      <c r="F92" s="605">
        <f>+D92*E92</f>
        <v>0</v>
      </c>
    </row>
    <row r="93" spans="1:6">
      <c r="A93" s="692" t="s">
        <v>2150</v>
      </c>
      <c r="B93" s="630" t="s">
        <v>2149</v>
      </c>
      <c r="C93" s="652"/>
      <c r="D93" s="692"/>
      <c r="E93" s="692"/>
      <c r="F93" s="692"/>
    </row>
    <row r="94" spans="1:6" ht="132.6" customHeight="1">
      <c r="A94" s="634" t="s">
        <v>179</v>
      </c>
      <c r="B94" s="631" t="s">
        <v>2148</v>
      </c>
      <c r="C94" s="693"/>
      <c r="D94" s="694"/>
      <c r="E94" s="694"/>
      <c r="F94" s="694"/>
    </row>
    <row r="95" spans="1:6">
      <c r="A95" s="692"/>
      <c r="B95" s="630" t="s">
        <v>1113</v>
      </c>
      <c r="C95" s="652"/>
      <c r="D95" s="692"/>
      <c r="E95" s="692"/>
      <c r="F95" s="692"/>
    </row>
    <row r="96" spans="1:6">
      <c r="A96" s="692" t="s">
        <v>1375</v>
      </c>
      <c r="B96" s="631" t="s">
        <v>2147</v>
      </c>
      <c r="C96" s="695" t="s">
        <v>229</v>
      </c>
      <c r="D96" s="692">
        <v>85.08</v>
      </c>
      <c r="E96" s="696"/>
      <c r="F96" s="692">
        <f>D96*E96</f>
        <v>0</v>
      </c>
    </row>
    <row r="97" spans="1:6">
      <c r="A97" s="692"/>
      <c r="B97" s="631"/>
      <c r="C97" s="652"/>
      <c r="D97" s="692"/>
      <c r="E97" s="692"/>
      <c r="F97" s="692"/>
    </row>
    <row r="98" spans="1:6">
      <c r="A98" s="692" t="s">
        <v>1374</v>
      </c>
      <c r="B98" s="631" t="s">
        <v>2146</v>
      </c>
      <c r="C98" s="695" t="s">
        <v>229</v>
      </c>
      <c r="D98" s="692">
        <v>85.08</v>
      </c>
      <c r="E98" s="696"/>
      <c r="F98" s="692">
        <f>D98*E98</f>
        <v>0</v>
      </c>
    </row>
    <row r="99" spans="1:6">
      <c r="A99" s="692"/>
      <c r="B99" s="631"/>
      <c r="C99" s="652"/>
      <c r="D99" s="692"/>
      <c r="E99" s="692"/>
      <c r="F99" s="692"/>
    </row>
    <row r="100" spans="1:6">
      <c r="A100" s="692" t="s">
        <v>2145</v>
      </c>
      <c r="B100" s="631" t="s">
        <v>2144</v>
      </c>
      <c r="C100" s="695" t="s">
        <v>229</v>
      </c>
      <c r="D100" s="692">
        <v>108.33</v>
      </c>
      <c r="E100" s="696"/>
      <c r="F100" s="692">
        <f>D100*E100</f>
        <v>0</v>
      </c>
    </row>
    <row r="101" spans="1:6" ht="147.94999999999999" customHeight="1">
      <c r="A101" s="697" t="s">
        <v>177</v>
      </c>
      <c r="B101" s="631" t="s">
        <v>2143</v>
      </c>
      <c r="C101" s="652"/>
      <c r="D101" s="692"/>
      <c r="E101" s="692"/>
      <c r="F101" s="692"/>
    </row>
    <row r="102" spans="1:6">
      <c r="A102" s="692"/>
      <c r="B102" s="631" t="s">
        <v>2142</v>
      </c>
      <c r="C102" s="695" t="s">
        <v>229</v>
      </c>
      <c r="D102" s="692">
        <v>113.35</v>
      </c>
      <c r="E102" s="696"/>
      <c r="F102" s="692">
        <f>D102*E102</f>
        <v>0</v>
      </c>
    </row>
    <row r="103" spans="1:6" ht="38.25">
      <c r="A103" s="643" t="s">
        <v>2141</v>
      </c>
      <c r="B103" s="631" t="s">
        <v>2140</v>
      </c>
      <c r="C103" s="566"/>
    </row>
    <row r="104" spans="1:6">
      <c r="A104" s="643"/>
      <c r="B104" s="631"/>
      <c r="C104" s="695" t="s">
        <v>229</v>
      </c>
      <c r="D104" s="692">
        <v>5.5</v>
      </c>
      <c r="E104" s="696"/>
      <c r="F104" s="692">
        <f>D104*E104</f>
        <v>0</v>
      </c>
    </row>
    <row r="105" spans="1:6">
      <c r="A105" s="643" t="s">
        <v>2139</v>
      </c>
      <c r="B105" s="631" t="s">
        <v>2802</v>
      </c>
      <c r="C105" s="566"/>
    </row>
    <row r="106" spans="1:6" ht="119.45" customHeight="1">
      <c r="A106" s="643"/>
      <c r="B106" s="631" t="s">
        <v>2138</v>
      </c>
      <c r="C106" s="566"/>
    </row>
    <row r="107" spans="1:6">
      <c r="A107" s="643"/>
      <c r="B107" s="631"/>
      <c r="C107" s="566" t="s">
        <v>193</v>
      </c>
      <c r="D107" s="605">
        <v>20.66</v>
      </c>
      <c r="E107" s="656"/>
      <c r="F107" s="605">
        <f>+D107*E107</f>
        <v>0</v>
      </c>
    </row>
    <row r="108" spans="1:6" ht="51">
      <c r="A108" s="643" t="s">
        <v>2137</v>
      </c>
      <c r="B108" s="630" t="s">
        <v>2803</v>
      </c>
      <c r="C108" s="695"/>
      <c r="D108" s="692"/>
      <c r="E108" s="692"/>
      <c r="F108" s="692"/>
    </row>
    <row r="109" spans="1:6">
      <c r="A109" s="643"/>
      <c r="B109" s="631"/>
      <c r="C109" s="695" t="s">
        <v>229</v>
      </c>
      <c r="D109" s="692">
        <v>16.100000000000001</v>
      </c>
      <c r="E109" s="696"/>
      <c r="F109" s="692">
        <f>D109*E109</f>
        <v>0</v>
      </c>
    </row>
    <row r="110" spans="1:6" ht="25.5">
      <c r="A110" s="643" t="s">
        <v>2136</v>
      </c>
      <c r="B110" s="631" t="s">
        <v>2135</v>
      </c>
      <c r="C110" s="695"/>
      <c r="D110" s="692"/>
      <c r="E110" s="692"/>
      <c r="F110" s="692"/>
    </row>
    <row r="111" spans="1:6">
      <c r="A111" s="643"/>
      <c r="B111" s="631"/>
      <c r="C111" s="695" t="s">
        <v>399</v>
      </c>
      <c r="D111" s="692">
        <v>1</v>
      </c>
      <c r="E111" s="789"/>
      <c r="F111" s="692">
        <f>D111*E111</f>
        <v>0</v>
      </c>
    </row>
    <row r="112" spans="1:6">
      <c r="A112" s="643"/>
      <c r="B112" s="631"/>
      <c r="C112" s="695"/>
      <c r="D112" s="692"/>
      <c r="E112" s="692"/>
      <c r="F112" s="692"/>
    </row>
    <row r="113" spans="1:6" ht="51">
      <c r="A113" s="643" t="s">
        <v>2134</v>
      </c>
      <c r="B113" s="631" t="s">
        <v>2133</v>
      </c>
      <c r="C113" s="695"/>
      <c r="D113" s="692"/>
      <c r="E113" s="692"/>
      <c r="F113" s="692"/>
    </row>
    <row r="114" spans="1:6">
      <c r="A114" s="643"/>
      <c r="B114" s="631"/>
      <c r="C114" s="695" t="s">
        <v>229</v>
      </c>
      <c r="D114" s="692">
        <v>107.96</v>
      </c>
      <c r="E114" s="696"/>
      <c r="F114" s="692">
        <f>D114*E114</f>
        <v>0</v>
      </c>
    </row>
    <row r="115" spans="1:6">
      <c r="A115" s="643"/>
      <c r="B115" s="631"/>
      <c r="C115" s="695"/>
      <c r="D115" s="692"/>
      <c r="E115" s="692"/>
      <c r="F115" s="692"/>
    </row>
    <row r="116" spans="1:6" ht="76.5">
      <c r="A116" s="643" t="s">
        <v>2132</v>
      </c>
      <c r="B116" s="631" t="s">
        <v>2131</v>
      </c>
      <c r="C116" s="695"/>
      <c r="D116" s="692"/>
      <c r="E116" s="692"/>
      <c r="F116" s="692"/>
    </row>
    <row r="117" spans="1:6">
      <c r="A117" s="643"/>
      <c r="B117" s="631"/>
      <c r="C117" s="695" t="s">
        <v>399</v>
      </c>
      <c r="D117" s="692">
        <v>15</v>
      </c>
      <c r="E117" s="696"/>
      <c r="F117" s="692">
        <f>D117*E117</f>
        <v>0</v>
      </c>
    </row>
    <row r="118" spans="1:6">
      <c r="A118" s="643"/>
      <c r="B118" s="641"/>
      <c r="C118" s="566"/>
      <c r="D118" s="567"/>
      <c r="E118" s="567"/>
      <c r="F118" s="567"/>
    </row>
    <row r="119" spans="1:6">
      <c r="A119" s="657"/>
      <c r="B119" s="658" t="s">
        <v>2130</v>
      </c>
      <c r="C119" s="596"/>
      <c r="D119" s="597"/>
      <c r="E119" s="597"/>
      <c r="F119" s="659">
        <f>SUM(F31:F118)</f>
        <v>0</v>
      </c>
    </row>
    <row r="122" spans="1:6" ht="15.75">
      <c r="A122" s="594" t="s">
        <v>2129</v>
      </c>
      <c r="B122" s="595" t="s">
        <v>2128</v>
      </c>
      <c r="C122" s="596"/>
      <c r="D122" s="597"/>
      <c r="E122" s="597"/>
      <c r="F122" s="597"/>
    </row>
    <row r="123" spans="1:6">
      <c r="A123" s="638"/>
      <c r="B123" s="198" t="s">
        <v>35</v>
      </c>
    </row>
    <row r="124" spans="1:6" ht="15" customHeight="1">
      <c r="A124" s="638"/>
      <c r="B124" s="197" t="s">
        <v>470</v>
      </c>
    </row>
    <row r="125" spans="1:6" ht="26.25" customHeight="1">
      <c r="A125" s="638" t="s">
        <v>0</v>
      </c>
      <c r="B125" s="197" t="s">
        <v>2127</v>
      </c>
    </row>
    <row r="126" spans="1:6" ht="12" customHeight="1">
      <c r="A126" s="638" t="s">
        <v>1</v>
      </c>
      <c r="B126" s="197" t="s">
        <v>1060</v>
      </c>
    </row>
    <row r="127" spans="1:6" ht="12.75" customHeight="1">
      <c r="A127" s="638" t="s">
        <v>289</v>
      </c>
      <c r="B127" s="197" t="s">
        <v>288</v>
      </c>
    </row>
    <row r="128" spans="1:6">
      <c r="A128" s="638" t="s">
        <v>287</v>
      </c>
      <c r="B128" s="197" t="s">
        <v>286</v>
      </c>
    </row>
    <row r="129" spans="1:2" ht="13.5" customHeight="1">
      <c r="A129" s="638" t="s">
        <v>285</v>
      </c>
      <c r="B129" s="197" t="s">
        <v>1059</v>
      </c>
    </row>
    <row r="130" spans="1:2">
      <c r="A130" s="638" t="s">
        <v>283</v>
      </c>
      <c r="B130" s="197" t="s">
        <v>282</v>
      </c>
    </row>
    <row r="131" spans="1:2" ht="12" customHeight="1">
      <c r="A131" s="638" t="s">
        <v>281</v>
      </c>
      <c r="B131" s="197" t="s">
        <v>280</v>
      </c>
    </row>
    <row r="132" spans="1:2" ht="24">
      <c r="A132" s="638" t="s">
        <v>279</v>
      </c>
      <c r="B132" s="197" t="s">
        <v>278</v>
      </c>
    </row>
    <row r="133" spans="1:2">
      <c r="A133" s="638" t="s">
        <v>277</v>
      </c>
      <c r="B133" s="197" t="s">
        <v>1058</v>
      </c>
    </row>
    <row r="134" spans="1:2" ht="25.5" customHeight="1">
      <c r="A134" s="638" t="s">
        <v>275</v>
      </c>
      <c r="B134" s="197" t="s">
        <v>1057</v>
      </c>
    </row>
    <row r="135" spans="1:2" ht="25.5" customHeight="1">
      <c r="A135" s="638" t="s">
        <v>2</v>
      </c>
      <c r="B135" s="197" t="s">
        <v>731</v>
      </c>
    </row>
    <row r="136" spans="1:2" ht="24">
      <c r="A136" s="638" t="s">
        <v>3</v>
      </c>
      <c r="B136" s="197" t="s">
        <v>247</v>
      </c>
    </row>
    <row r="137" spans="1:2" ht="12" customHeight="1">
      <c r="A137" s="638" t="s">
        <v>4</v>
      </c>
      <c r="B137" s="197" t="s">
        <v>2952</v>
      </c>
    </row>
    <row r="138" spans="1:2" ht="24.75" customHeight="1">
      <c r="A138" s="638" t="s">
        <v>143</v>
      </c>
      <c r="B138" s="198" t="s">
        <v>2126</v>
      </c>
    </row>
    <row r="139" spans="1:2" ht="239.45" customHeight="1">
      <c r="A139" s="638"/>
      <c r="B139" s="197" t="s">
        <v>2125</v>
      </c>
    </row>
    <row r="140" spans="1:2" ht="192">
      <c r="A140" s="638"/>
      <c r="B140" s="197" t="s">
        <v>2124</v>
      </c>
    </row>
    <row r="141" spans="1:2">
      <c r="A141" s="638" t="s">
        <v>141</v>
      </c>
      <c r="B141" s="198" t="s">
        <v>2123</v>
      </c>
    </row>
    <row r="142" spans="1:2" ht="36" customHeight="1">
      <c r="A142" s="638" t="s">
        <v>139</v>
      </c>
      <c r="B142" s="197" t="s">
        <v>2122</v>
      </c>
    </row>
    <row r="143" spans="1:2" ht="72">
      <c r="A143" s="638" t="s">
        <v>125</v>
      </c>
      <c r="B143" s="197" t="s">
        <v>2121</v>
      </c>
    </row>
    <row r="144" spans="1:2" ht="73.5" customHeight="1">
      <c r="A144" s="638" t="s">
        <v>123</v>
      </c>
      <c r="B144" s="197" t="s">
        <v>2120</v>
      </c>
    </row>
    <row r="145" spans="1:2" ht="60" customHeight="1">
      <c r="A145" s="638" t="s">
        <v>121</v>
      </c>
      <c r="B145" s="197" t="s">
        <v>2119</v>
      </c>
    </row>
    <row r="146" spans="1:2" ht="36" customHeight="1">
      <c r="A146" s="638" t="s">
        <v>119</v>
      </c>
      <c r="B146" s="197" t="s">
        <v>2118</v>
      </c>
    </row>
    <row r="147" spans="1:2" ht="37.5" customHeight="1">
      <c r="A147" s="638" t="s">
        <v>117</v>
      </c>
      <c r="B147" s="197" t="s">
        <v>2117</v>
      </c>
    </row>
    <row r="148" spans="1:2" ht="24.75" customHeight="1">
      <c r="A148" s="638" t="s">
        <v>108</v>
      </c>
      <c r="B148" s="197" t="s">
        <v>2116</v>
      </c>
    </row>
    <row r="149" spans="1:2" ht="36">
      <c r="A149" s="638" t="s">
        <v>729</v>
      </c>
      <c r="B149" s="197" t="s">
        <v>2115</v>
      </c>
    </row>
    <row r="150" spans="1:2" ht="24">
      <c r="A150" s="638" t="s">
        <v>833</v>
      </c>
      <c r="B150" s="197" t="s">
        <v>2114</v>
      </c>
    </row>
    <row r="151" spans="1:2" ht="16.5" customHeight="1">
      <c r="A151" s="638" t="s">
        <v>831</v>
      </c>
      <c r="B151" s="197" t="s">
        <v>2113</v>
      </c>
    </row>
    <row r="152" spans="1:2">
      <c r="A152" s="638" t="s">
        <v>828</v>
      </c>
      <c r="B152" s="197" t="s">
        <v>2112</v>
      </c>
    </row>
    <row r="153" spans="1:2" ht="24">
      <c r="A153" s="638" t="s">
        <v>2111</v>
      </c>
      <c r="B153" s="197" t="s">
        <v>2110</v>
      </c>
    </row>
    <row r="154" spans="1:2" ht="48">
      <c r="A154" s="638" t="s">
        <v>2109</v>
      </c>
      <c r="B154" s="197" t="s">
        <v>2108</v>
      </c>
    </row>
    <row r="155" spans="1:2">
      <c r="A155" s="638" t="s">
        <v>2107</v>
      </c>
      <c r="B155" s="197" t="s">
        <v>2106</v>
      </c>
    </row>
    <row r="156" spans="1:2">
      <c r="A156" s="638" t="s">
        <v>2105</v>
      </c>
      <c r="B156" s="197" t="s">
        <v>2104</v>
      </c>
    </row>
    <row r="157" spans="1:2" ht="15" customHeight="1">
      <c r="A157" s="638" t="s">
        <v>2103</v>
      </c>
      <c r="B157" s="197" t="s">
        <v>2102</v>
      </c>
    </row>
    <row r="158" spans="1:2" ht="24" customHeight="1">
      <c r="A158" s="638" t="s">
        <v>2101</v>
      </c>
      <c r="B158" s="197" t="s">
        <v>2100</v>
      </c>
    </row>
    <row r="159" spans="1:2" ht="24">
      <c r="A159" s="638" t="s">
        <v>2099</v>
      </c>
      <c r="B159" s="197" t="s">
        <v>2098</v>
      </c>
    </row>
    <row r="160" spans="1:2" ht="12.75" customHeight="1">
      <c r="A160" s="638" t="s">
        <v>2097</v>
      </c>
      <c r="B160" s="197" t="s">
        <v>2096</v>
      </c>
    </row>
    <row r="161" spans="1:2" ht="48">
      <c r="A161" s="638" t="s">
        <v>2095</v>
      </c>
      <c r="B161" s="197" t="s">
        <v>2958</v>
      </c>
    </row>
    <row r="162" spans="1:2" ht="24">
      <c r="A162" s="638" t="s">
        <v>2094</v>
      </c>
      <c r="B162" s="197" t="s">
        <v>2093</v>
      </c>
    </row>
    <row r="163" spans="1:2" ht="13.5" customHeight="1">
      <c r="A163" s="638" t="s">
        <v>2092</v>
      </c>
      <c r="B163" s="197" t="s">
        <v>2091</v>
      </c>
    </row>
    <row r="164" spans="1:2" ht="37.5" customHeight="1">
      <c r="A164" s="638" t="s">
        <v>2090</v>
      </c>
      <c r="B164" s="197" t="s">
        <v>2089</v>
      </c>
    </row>
    <row r="165" spans="1:2">
      <c r="A165" s="638" t="s">
        <v>2088</v>
      </c>
      <c r="B165" s="198" t="s">
        <v>272</v>
      </c>
    </row>
    <row r="166" spans="1:2">
      <c r="A166" s="638"/>
      <c r="B166" s="197" t="s">
        <v>271</v>
      </c>
    </row>
    <row r="167" spans="1:2">
      <c r="A167" s="638"/>
      <c r="B167" s="197" t="s">
        <v>270</v>
      </c>
    </row>
    <row r="168" spans="1:2">
      <c r="A168" s="638"/>
      <c r="B168" s="197" t="s">
        <v>269</v>
      </c>
    </row>
    <row r="169" spans="1:2">
      <c r="A169" s="638"/>
      <c r="B169" s="197" t="s">
        <v>268</v>
      </c>
    </row>
    <row r="170" spans="1:2">
      <c r="A170" s="638"/>
      <c r="B170" s="197" t="s">
        <v>267</v>
      </c>
    </row>
    <row r="171" spans="1:2">
      <c r="A171" s="638"/>
      <c r="B171" s="197" t="s">
        <v>266</v>
      </c>
    </row>
    <row r="172" spans="1:2">
      <c r="A172" s="638"/>
      <c r="B172" s="197" t="s">
        <v>265</v>
      </c>
    </row>
    <row r="173" spans="1:2">
      <c r="A173" s="638"/>
      <c r="B173" s="197" t="s">
        <v>264</v>
      </c>
    </row>
    <row r="174" spans="1:2">
      <c r="A174" s="638"/>
      <c r="B174" s="197" t="s">
        <v>263</v>
      </c>
    </row>
    <row r="175" spans="1:2">
      <c r="A175" s="638"/>
      <c r="B175" s="197" t="s">
        <v>262</v>
      </c>
    </row>
    <row r="176" spans="1:2" ht="13.5" customHeight="1">
      <c r="A176" s="638"/>
      <c r="B176" s="197" t="s">
        <v>261</v>
      </c>
    </row>
    <row r="177" spans="1:2">
      <c r="A177" s="638"/>
      <c r="B177" s="197" t="s">
        <v>260</v>
      </c>
    </row>
    <row r="178" spans="1:2">
      <c r="A178" s="638"/>
      <c r="B178" s="197" t="s">
        <v>259</v>
      </c>
    </row>
    <row r="179" spans="1:2">
      <c r="A179" s="638"/>
      <c r="B179" s="197" t="s">
        <v>258</v>
      </c>
    </row>
    <row r="180" spans="1:2" ht="24" customHeight="1">
      <c r="A180" s="638"/>
      <c r="B180" s="197" t="s">
        <v>257</v>
      </c>
    </row>
    <row r="181" spans="1:2">
      <c r="A181" s="638"/>
      <c r="B181" s="197" t="s">
        <v>256</v>
      </c>
    </row>
    <row r="182" spans="1:2" ht="24">
      <c r="A182" s="638"/>
      <c r="B182" s="197" t="s">
        <v>255</v>
      </c>
    </row>
    <row r="183" spans="1:2">
      <c r="A183" s="638"/>
      <c r="B183" s="197" t="s">
        <v>254</v>
      </c>
    </row>
    <row r="184" spans="1:2" ht="14.25" customHeight="1">
      <c r="A184" s="638"/>
      <c r="B184" s="197" t="s">
        <v>253</v>
      </c>
    </row>
    <row r="185" spans="1:2">
      <c r="A185" s="638"/>
      <c r="B185" s="197" t="s">
        <v>252</v>
      </c>
    </row>
    <row r="186" spans="1:2" ht="24">
      <c r="A186" s="638"/>
      <c r="B186" s="197" t="s">
        <v>251</v>
      </c>
    </row>
    <row r="187" spans="1:2" ht="25.5" customHeight="1">
      <c r="A187" s="638"/>
      <c r="B187" s="197" t="s">
        <v>250</v>
      </c>
    </row>
    <row r="188" spans="1:2" ht="24" customHeight="1">
      <c r="A188" s="638"/>
      <c r="B188" s="197" t="s">
        <v>249</v>
      </c>
    </row>
    <row r="189" spans="1:2">
      <c r="A189" s="638" t="s">
        <v>2804</v>
      </c>
      <c r="B189" s="197" t="s">
        <v>2805</v>
      </c>
    </row>
    <row r="190" spans="1:2" ht="15" customHeight="1">
      <c r="B190" s="649" t="s">
        <v>1056</v>
      </c>
    </row>
    <row r="191" spans="1:2">
      <c r="B191" s="649"/>
    </row>
    <row r="192" spans="1:2">
      <c r="B192" s="630" t="s">
        <v>2087</v>
      </c>
    </row>
    <row r="193" spans="1:6">
      <c r="A193" s="643" t="s">
        <v>2086</v>
      </c>
      <c r="B193" s="640" t="s">
        <v>2806</v>
      </c>
    </row>
    <row r="194" spans="1:6" ht="96" customHeight="1">
      <c r="A194" s="643"/>
      <c r="B194" s="641" t="s">
        <v>2085</v>
      </c>
    </row>
    <row r="195" spans="1:6">
      <c r="A195" s="643"/>
      <c r="B195" s="641"/>
      <c r="C195" s="566" t="s">
        <v>399</v>
      </c>
      <c r="D195" s="605">
        <v>1</v>
      </c>
      <c r="E195" s="656"/>
      <c r="F195" s="605">
        <f>+D195*E195</f>
        <v>0</v>
      </c>
    </row>
    <row r="196" spans="1:6">
      <c r="A196" s="643" t="s">
        <v>2084</v>
      </c>
      <c r="B196" s="640" t="s">
        <v>2807</v>
      </c>
      <c r="C196" s="566"/>
      <c r="D196" s="567"/>
      <c r="E196" s="567"/>
      <c r="F196" s="567"/>
    </row>
    <row r="197" spans="1:6" ht="96.6" customHeight="1">
      <c r="A197" s="643"/>
      <c r="B197" s="641" t="s">
        <v>2083</v>
      </c>
      <c r="C197" s="566"/>
      <c r="D197" s="567"/>
      <c r="E197" s="567"/>
      <c r="F197" s="567"/>
    </row>
    <row r="198" spans="1:6">
      <c r="A198" s="643"/>
      <c r="B198" s="641"/>
      <c r="C198" s="566" t="s">
        <v>399</v>
      </c>
      <c r="D198" s="605">
        <v>2</v>
      </c>
      <c r="E198" s="656"/>
      <c r="F198" s="605">
        <f>+D198*E198</f>
        <v>0</v>
      </c>
    </row>
    <row r="199" spans="1:6">
      <c r="A199" s="643" t="s">
        <v>2082</v>
      </c>
      <c r="B199" s="640" t="s">
        <v>2808</v>
      </c>
      <c r="C199" s="566"/>
      <c r="D199" s="567"/>
      <c r="E199" s="567"/>
      <c r="F199" s="567"/>
    </row>
    <row r="200" spans="1:6" ht="78.95" customHeight="1">
      <c r="A200" s="643"/>
      <c r="B200" s="641" t="s">
        <v>2959</v>
      </c>
      <c r="C200" s="566"/>
      <c r="D200" s="567"/>
      <c r="E200" s="567"/>
      <c r="F200" s="567"/>
    </row>
    <row r="201" spans="1:6">
      <c r="A201" s="643"/>
      <c r="B201" s="641"/>
      <c r="C201" s="566" t="s">
        <v>399</v>
      </c>
      <c r="D201" s="605">
        <v>5</v>
      </c>
      <c r="E201" s="656"/>
      <c r="F201" s="605">
        <f>+D201*E201</f>
        <v>0</v>
      </c>
    </row>
    <row r="202" spans="1:6">
      <c r="A202" s="643"/>
      <c r="B202" s="640" t="s">
        <v>2081</v>
      </c>
      <c r="C202" s="566"/>
      <c r="D202" s="567"/>
      <c r="E202" s="567"/>
      <c r="F202" s="567"/>
    </row>
    <row r="203" spans="1:6" ht="153">
      <c r="A203" s="643" t="s">
        <v>2080</v>
      </c>
      <c r="B203" s="641" t="s">
        <v>2079</v>
      </c>
      <c r="C203" s="566"/>
      <c r="D203" s="567"/>
      <c r="E203" s="567"/>
      <c r="F203" s="567"/>
    </row>
    <row r="204" spans="1:6">
      <c r="A204" s="643" t="s">
        <v>179</v>
      </c>
      <c r="B204" s="641" t="s">
        <v>2078</v>
      </c>
      <c r="C204" s="566" t="s">
        <v>399</v>
      </c>
      <c r="D204" s="605">
        <v>12</v>
      </c>
      <c r="E204" s="656"/>
      <c r="F204" s="605">
        <f t="shared" ref="F204:F209" si="0">+D204*E204</f>
        <v>0</v>
      </c>
    </row>
    <row r="205" spans="1:6">
      <c r="A205" s="643" t="s">
        <v>177</v>
      </c>
      <c r="B205" s="641" t="s">
        <v>2077</v>
      </c>
      <c r="C205" s="566" t="s">
        <v>399</v>
      </c>
      <c r="D205" s="605">
        <v>9</v>
      </c>
      <c r="E205" s="656"/>
      <c r="F205" s="605">
        <f t="shared" si="0"/>
        <v>0</v>
      </c>
    </row>
    <row r="206" spans="1:6">
      <c r="A206" s="643" t="s">
        <v>175</v>
      </c>
      <c r="B206" s="641" t="s">
        <v>2076</v>
      </c>
      <c r="C206" s="566" t="s">
        <v>399</v>
      </c>
      <c r="D206" s="605">
        <v>4</v>
      </c>
      <c r="E206" s="656"/>
      <c r="F206" s="605">
        <f t="shared" si="0"/>
        <v>0</v>
      </c>
    </row>
    <row r="207" spans="1:6">
      <c r="A207" s="643" t="s">
        <v>173</v>
      </c>
      <c r="B207" s="641" t="s">
        <v>2075</v>
      </c>
      <c r="C207" s="566" t="s">
        <v>399</v>
      </c>
      <c r="D207" s="605">
        <v>4</v>
      </c>
      <c r="E207" s="656"/>
      <c r="F207" s="605">
        <f t="shared" si="0"/>
        <v>0</v>
      </c>
    </row>
    <row r="208" spans="1:6">
      <c r="A208" s="643" t="s">
        <v>171</v>
      </c>
      <c r="B208" s="641" t="s">
        <v>2074</v>
      </c>
      <c r="C208" s="566" t="s">
        <v>399</v>
      </c>
      <c r="D208" s="605">
        <v>24</v>
      </c>
      <c r="E208" s="656"/>
      <c r="F208" s="605">
        <f t="shared" si="0"/>
        <v>0</v>
      </c>
    </row>
    <row r="209" spans="1:6">
      <c r="A209" s="643" t="s">
        <v>169</v>
      </c>
      <c r="B209" s="641" t="s">
        <v>2073</v>
      </c>
      <c r="C209" s="566" t="s">
        <v>399</v>
      </c>
      <c r="D209" s="605">
        <v>6</v>
      </c>
      <c r="E209" s="656"/>
      <c r="F209" s="605">
        <f t="shared" si="0"/>
        <v>0</v>
      </c>
    </row>
    <row r="210" spans="1:6">
      <c r="A210" s="643"/>
      <c r="B210" s="641"/>
      <c r="C210" s="566"/>
      <c r="D210" s="567"/>
      <c r="E210" s="567"/>
      <c r="F210" s="567"/>
    </row>
    <row r="211" spans="1:6">
      <c r="A211" s="643" t="s">
        <v>2072</v>
      </c>
      <c r="B211" s="640" t="s">
        <v>2071</v>
      </c>
      <c r="C211" s="566"/>
      <c r="D211" s="567"/>
      <c r="E211" s="567"/>
      <c r="F211" s="567"/>
    </row>
    <row r="212" spans="1:6" ht="127.5">
      <c r="A212" s="643"/>
      <c r="B212" s="641" t="s">
        <v>2070</v>
      </c>
      <c r="C212" s="566"/>
      <c r="D212" s="567"/>
      <c r="E212" s="567"/>
      <c r="F212" s="567"/>
    </row>
    <row r="213" spans="1:6">
      <c r="A213" s="643"/>
      <c r="B213" s="641"/>
      <c r="C213" s="566" t="s">
        <v>229</v>
      </c>
      <c r="D213" s="567">
        <v>351.71</v>
      </c>
      <c r="E213" s="656"/>
      <c r="F213" s="605">
        <f>+D213*E213</f>
        <v>0</v>
      </c>
    </row>
    <row r="214" spans="1:6">
      <c r="A214" s="643"/>
      <c r="B214" s="640" t="s">
        <v>1636</v>
      </c>
      <c r="C214" s="566"/>
      <c r="D214" s="567"/>
      <c r="E214" s="567"/>
      <c r="F214" s="567"/>
    </row>
    <row r="215" spans="1:6" ht="25.5">
      <c r="A215" s="643"/>
      <c r="B215" s="641" t="s">
        <v>2960</v>
      </c>
      <c r="C215" s="566"/>
      <c r="D215" s="567"/>
      <c r="E215" s="567"/>
      <c r="F215" s="567"/>
    </row>
    <row r="216" spans="1:6" ht="25.5">
      <c r="A216" s="643" t="s">
        <v>2069</v>
      </c>
      <c r="B216" s="640" t="s">
        <v>2973</v>
      </c>
      <c r="C216" s="566"/>
      <c r="D216" s="567"/>
      <c r="E216" s="567"/>
      <c r="F216" s="567"/>
    </row>
    <row r="217" spans="1:6">
      <c r="A217" s="643"/>
      <c r="B217" s="641"/>
      <c r="C217" s="566"/>
      <c r="D217" s="567"/>
      <c r="E217" s="567"/>
      <c r="F217" s="567"/>
    </row>
    <row r="218" spans="1:6">
      <c r="A218" s="643"/>
      <c r="B218" s="641"/>
      <c r="C218" s="566" t="s">
        <v>399</v>
      </c>
      <c r="D218" s="605">
        <v>1</v>
      </c>
      <c r="E218" s="656"/>
      <c r="F218" s="605">
        <f>+D218*E218</f>
        <v>0</v>
      </c>
    </row>
    <row r="219" spans="1:6" ht="25.5">
      <c r="A219" s="643" t="s">
        <v>2068</v>
      </c>
      <c r="B219" s="640" t="s">
        <v>2974</v>
      </c>
      <c r="C219" s="566"/>
      <c r="D219" s="567"/>
      <c r="E219" s="567"/>
      <c r="F219" s="567"/>
    </row>
    <row r="220" spans="1:6">
      <c r="A220" s="643"/>
      <c r="B220" s="641"/>
      <c r="C220" s="566"/>
      <c r="D220" s="567"/>
      <c r="E220" s="567"/>
      <c r="F220" s="567"/>
    </row>
    <row r="221" spans="1:6">
      <c r="A221" s="643"/>
      <c r="B221" s="641"/>
      <c r="C221" s="566" t="s">
        <v>399</v>
      </c>
      <c r="D221" s="605">
        <v>1</v>
      </c>
      <c r="E221" s="656"/>
      <c r="F221" s="605">
        <f>+D221*E221</f>
        <v>0</v>
      </c>
    </row>
    <row r="222" spans="1:6" ht="25.5">
      <c r="A222" s="643" t="s">
        <v>2067</v>
      </c>
      <c r="B222" s="640" t="s">
        <v>2975</v>
      </c>
      <c r="C222" s="566"/>
      <c r="D222" s="567"/>
      <c r="E222" s="567"/>
      <c r="F222" s="567"/>
    </row>
    <row r="223" spans="1:6">
      <c r="A223" s="643"/>
      <c r="B223" s="641"/>
      <c r="C223" s="566"/>
      <c r="D223" s="567"/>
      <c r="E223" s="567"/>
      <c r="F223" s="567"/>
    </row>
    <row r="224" spans="1:6">
      <c r="A224" s="643"/>
      <c r="B224" s="641"/>
      <c r="C224" s="566" t="s">
        <v>399</v>
      </c>
      <c r="D224" s="605">
        <v>1</v>
      </c>
      <c r="E224" s="656"/>
      <c r="F224" s="605">
        <f>+D224*E224</f>
        <v>0</v>
      </c>
    </row>
    <row r="225" spans="1:6" ht="25.5">
      <c r="A225" s="643" t="s">
        <v>2066</v>
      </c>
      <c r="B225" s="640" t="s">
        <v>2976</v>
      </c>
      <c r="C225" s="566"/>
      <c r="D225" s="567"/>
      <c r="E225" s="567"/>
      <c r="F225" s="567"/>
    </row>
    <row r="226" spans="1:6">
      <c r="A226" s="643"/>
      <c r="B226" s="641" t="s">
        <v>2065</v>
      </c>
      <c r="C226" s="566" t="s">
        <v>399</v>
      </c>
      <c r="D226" s="605">
        <v>1</v>
      </c>
      <c r="E226" s="656"/>
      <c r="F226" s="605">
        <f>+D226*E226</f>
        <v>0</v>
      </c>
    </row>
    <row r="227" spans="1:6">
      <c r="A227" s="643"/>
      <c r="B227" s="641"/>
      <c r="C227" s="566"/>
      <c r="D227" s="567"/>
      <c r="E227" s="567"/>
      <c r="F227" s="567"/>
    </row>
    <row r="228" spans="1:6" ht="25.5">
      <c r="A228" s="643" t="s">
        <v>2064</v>
      </c>
      <c r="B228" s="640" t="s">
        <v>2977</v>
      </c>
      <c r="C228" s="566"/>
      <c r="D228" s="567"/>
      <c r="E228" s="567"/>
      <c r="F228" s="567"/>
    </row>
    <row r="229" spans="1:6">
      <c r="A229" s="643"/>
      <c r="B229" s="641" t="s">
        <v>2063</v>
      </c>
      <c r="C229" s="566"/>
      <c r="D229" s="567"/>
      <c r="E229" s="567"/>
      <c r="F229" s="567"/>
    </row>
    <row r="230" spans="1:6">
      <c r="A230" s="643"/>
      <c r="B230" s="641" t="s">
        <v>2062</v>
      </c>
      <c r="C230" s="566" t="s">
        <v>399</v>
      </c>
      <c r="D230" s="605">
        <v>1</v>
      </c>
      <c r="E230" s="656"/>
      <c r="F230" s="605">
        <f>+D230*E230</f>
        <v>0</v>
      </c>
    </row>
    <row r="231" spans="1:6">
      <c r="A231" s="643"/>
      <c r="B231" s="641"/>
      <c r="C231" s="566"/>
      <c r="D231" s="567"/>
      <c r="E231" s="567"/>
      <c r="F231" s="567"/>
    </row>
    <row r="232" spans="1:6" ht="25.5">
      <c r="A232" s="643" t="s">
        <v>2061</v>
      </c>
      <c r="B232" s="640" t="s">
        <v>2978</v>
      </c>
      <c r="C232" s="566"/>
      <c r="D232" s="567"/>
      <c r="E232" s="567"/>
      <c r="F232" s="567"/>
    </row>
    <row r="233" spans="1:6" ht="25.5">
      <c r="A233" s="643"/>
      <c r="B233" s="641" t="s">
        <v>2060</v>
      </c>
      <c r="C233" s="566"/>
      <c r="D233" s="567"/>
      <c r="E233" s="567"/>
      <c r="F233" s="567"/>
    </row>
    <row r="234" spans="1:6">
      <c r="A234" s="643"/>
      <c r="B234" s="641"/>
      <c r="C234" s="566" t="s">
        <v>399</v>
      </c>
      <c r="D234" s="605">
        <v>1</v>
      </c>
      <c r="E234" s="656"/>
      <c r="F234" s="605">
        <f>+D234*E234</f>
        <v>0</v>
      </c>
    </row>
    <row r="235" spans="1:6" ht="25.5">
      <c r="A235" s="647" t="s">
        <v>2059</v>
      </c>
      <c r="B235" s="640" t="s">
        <v>2979</v>
      </c>
      <c r="C235" s="566"/>
    </row>
    <row r="236" spans="1:6">
      <c r="A236" s="647"/>
      <c r="B236" s="641" t="s">
        <v>2058</v>
      </c>
      <c r="C236" s="566"/>
    </row>
    <row r="237" spans="1:6">
      <c r="A237" s="647"/>
      <c r="B237" s="641" t="s">
        <v>2057</v>
      </c>
      <c r="C237" s="566"/>
    </row>
    <row r="238" spans="1:6">
      <c r="A238" s="643"/>
      <c r="B238" s="641"/>
      <c r="C238" s="566" t="s">
        <v>399</v>
      </c>
      <c r="D238" s="605">
        <v>1</v>
      </c>
      <c r="E238" s="656"/>
      <c r="F238" s="605">
        <f>+D238*E238</f>
        <v>0</v>
      </c>
    </row>
    <row r="239" spans="1:6" ht="38.25">
      <c r="A239" s="647" t="s">
        <v>2056</v>
      </c>
      <c r="B239" s="640" t="s">
        <v>2980</v>
      </c>
      <c r="C239" s="566"/>
    </row>
    <row r="240" spans="1:6">
      <c r="A240" s="643"/>
      <c r="B240" s="641" t="s">
        <v>2055</v>
      </c>
      <c r="C240" s="566"/>
    </row>
    <row r="241" spans="1:6">
      <c r="A241" s="643"/>
      <c r="B241" s="641"/>
      <c r="C241" s="566" t="s">
        <v>399</v>
      </c>
      <c r="D241" s="605">
        <v>1</v>
      </c>
      <c r="E241" s="656"/>
      <c r="F241" s="605">
        <f>+D241*E241</f>
        <v>0</v>
      </c>
    </row>
    <row r="242" spans="1:6" ht="25.5">
      <c r="A242" s="643" t="s">
        <v>2054</v>
      </c>
      <c r="B242" s="640" t="s">
        <v>2809</v>
      </c>
      <c r="C242" s="566"/>
    </row>
    <row r="243" spans="1:6" ht="41.1" customHeight="1">
      <c r="A243" s="643"/>
      <c r="B243" s="641" t="s">
        <v>2053</v>
      </c>
      <c r="C243" s="566"/>
    </row>
    <row r="244" spans="1:6">
      <c r="A244" s="643"/>
      <c r="B244" s="641"/>
      <c r="C244" s="566" t="s">
        <v>399</v>
      </c>
      <c r="D244" s="605">
        <v>1</v>
      </c>
      <c r="E244" s="656"/>
      <c r="F244" s="605">
        <f>+D244*E244</f>
        <v>0</v>
      </c>
    </row>
    <row r="245" spans="1:6" ht="25.5">
      <c r="A245" s="643" t="s">
        <v>2052</v>
      </c>
      <c r="B245" s="640" t="s">
        <v>2810</v>
      </c>
      <c r="C245" s="566"/>
    </row>
    <row r="246" spans="1:6" ht="63.75">
      <c r="A246" s="643"/>
      <c r="B246" s="641" t="s">
        <v>2051</v>
      </c>
      <c r="C246" s="566"/>
    </row>
    <row r="247" spans="1:6">
      <c r="A247" s="643"/>
      <c r="B247" s="641"/>
      <c r="C247" s="566" t="s">
        <v>399</v>
      </c>
      <c r="D247" s="605">
        <v>1</v>
      </c>
      <c r="E247" s="656"/>
      <c r="F247" s="605">
        <f>+D247*E247</f>
        <v>0</v>
      </c>
    </row>
    <row r="248" spans="1:6" ht="51">
      <c r="A248" s="643" t="s">
        <v>2050</v>
      </c>
      <c r="B248" s="640" t="s">
        <v>2811</v>
      </c>
      <c r="C248" s="566"/>
    </row>
    <row r="249" spans="1:6">
      <c r="A249" s="643"/>
      <c r="B249" s="641"/>
      <c r="C249" s="566" t="s">
        <v>399</v>
      </c>
      <c r="D249" s="605">
        <v>1</v>
      </c>
      <c r="E249" s="656"/>
      <c r="F249" s="605">
        <f>+D249*E249</f>
        <v>0</v>
      </c>
    </row>
    <row r="250" spans="1:6" ht="63.75">
      <c r="A250" s="643" t="s">
        <v>2049</v>
      </c>
      <c r="B250" s="640" t="s">
        <v>2812</v>
      </c>
      <c r="C250" s="566"/>
    </row>
    <row r="251" spans="1:6">
      <c r="A251" s="643"/>
      <c r="B251" s="641"/>
      <c r="C251" s="566" t="s">
        <v>399</v>
      </c>
      <c r="D251" s="605">
        <v>2</v>
      </c>
      <c r="E251" s="656"/>
      <c r="F251" s="605">
        <f>+D251*E251</f>
        <v>0</v>
      </c>
    </row>
    <row r="252" spans="1:6">
      <c r="A252" s="643" t="s">
        <v>2048</v>
      </c>
      <c r="B252" s="640" t="s">
        <v>2047</v>
      </c>
      <c r="C252" s="566"/>
    </row>
    <row r="253" spans="1:6" ht="102">
      <c r="A253" s="643"/>
      <c r="B253" s="641" t="s">
        <v>2046</v>
      </c>
      <c r="C253" s="566"/>
    </row>
    <row r="254" spans="1:6">
      <c r="A254" s="643"/>
      <c r="B254" s="641" t="s">
        <v>2045</v>
      </c>
      <c r="C254" s="566"/>
    </row>
    <row r="255" spans="1:6">
      <c r="A255" s="643" t="s">
        <v>179</v>
      </c>
      <c r="B255" s="641" t="s">
        <v>2044</v>
      </c>
      <c r="C255" s="566" t="s">
        <v>399</v>
      </c>
      <c r="D255" s="605">
        <v>12</v>
      </c>
      <c r="E255" s="656"/>
      <c r="F255" s="605">
        <f t="shared" ref="F255:F260" si="1">+D255*E255</f>
        <v>0</v>
      </c>
    </row>
    <row r="256" spans="1:6">
      <c r="A256" s="643" t="s">
        <v>177</v>
      </c>
      <c r="B256" s="641" t="s">
        <v>2043</v>
      </c>
      <c r="C256" s="566" t="s">
        <v>399</v>
      </c>
      <c r="D256" s="605">
        <v>9</v>
      </c>
      <c r="E256" s="656"/>
      <c r="F256" s="605">
        <f t="shared" si="1"/>
        <v>0</v>
      </c>
    </row>
    <row r="257" spans="1:6">
      <c r="A257" s="643" t="s">
        <v>175</v>
      </c>
      <c r="B257" s="641" t="s">
        <v>2042</v>
      </c>
      <c r="C257" s="566" t="s">
        <v>399</v>
      </c>
      <c r="D257" s="605">
        <v>4</v>
      </c>
      <c r="E257" s="656"/>
      <c r="F257" s="605">
        <f t="shared" si="1"/>
        <v>0</v>
      </c>
    </row>
    <row r="258" spans="1:6">
      <c r="A258" s="643" t="s">
        <v>173</v>
      </c>
      <c r="B258" s="641" t="s">
        <v>2041</v>
      </c>
      <c r="C258" s="566" t="s">
        <v>399</v>
      </c>
      <c r="D258" s="605">
        <v>1</v>
      </c>
      <c r="E258" s="656"/>
      <c r="F258" s="605">
        <f t="shared" si="1"/>
        <v>0</v>
      </c>
    </row>
    <row r="259" spans="1:6">
      <c r="A259" s="643" t="s">
        <v>171</v>
      </c>
      <c r="B259" s="641" t="s">
        <v>2040</v>
      </c>
      <c r="C259" s="566" t="s">
        <v>399</v>
      </c>
      <c r="D259" s="605">
        <v>4</v>
      </c>
      <c r="E259" s="656"/>
      <c r="F259" s="605">
        <f t="shared" si="1"/>
        <v>0</v>
      </c>
    </row>
    <row r="260" spans="1:6">
      <c r="A260" s="643" t="s">
        <v>169</v>
      </c>
      <c r="B260" s="641" t="s">
        <v>2039</v>
      </c>
      <c r="C260" s="566" t="s">
        <v>399</v>
      </c>
      <c r="D260" s="605">
        <v>24</v>
      </c>
      <c r="E260" s="656"/>
      <c r="F260" s="605">
        <f t="shared" si="1"/>
        <v>0</v>
      </c>
    </row>
    <row r="261" spans="1:6" ht="25.5">
      <c r="A261" s="643" t="s">
        <v>167</v>
      </c>
      <c r="B261" s="641" t="s">
        <v>2038</v>
      </c>
      <c r="C261" s="566"/>
    </row>
    <row r="262" spans="1:6">
      <c r="A262" s="643"/>
      <c r="B262" s="641"/>
      <c r="C262" s="566" t="s">
        <v>399</v>
      </c>
      <c r="D262" s="605">
        <v>1</v>
      </c>
      <c r="E262" s="656"/>
      <c r="F262" s="605">
        <f>+D262*E262</f>
        <v>0</v>
      </c>
    </row>
    <row r="263" spans="1:6">
      <c r="A263" s="643"/>
      <c r="B263" s="641"/>
      <c r="C263" s="566"/>
    </row>
    <row r="264" spans="1:6">
      <c r="A264" s="643" t="s">
        <v>165</v>
      </c>
      <c r="B264" s="641" t="s">
        <v>2037</v>
      </c>
      <c r="C264" s="566" t="s">
        <v>399</v>
      </c>
      <c r="D264" s="605">
        <v>6</v>
      </c>
      <c r="E264" s="656"/>
      <c r="F264" s="605">
        <f>+D264*E264</f>
        <v>0</v>
      </c>
    </row>
    <row r="265" spans="1:6">
      <c r="A265" s="643"/>
      <c r="B265" s="641"/>
      <c r="C265" s="566"/>
    </row>
    <row r="266" spans="1:6">
      <c r="A266" s="643" t="s">
        <v>2036</v>
      </c>
      <c r="B266" s="640" t="s">
        <v>2035</v>
      </c>
      <c r="C266" s="566"/>
      <c r="D266" s="567"/>
      <c r="E266" s="567"/>
      <c r="F266" s="567"/>
    </row>
    <row r="267" spans="1:6" ht="51">
      <c r="A267" s="643" t="s">
        <v>179</v>
      </c>
      <c r="B267" s="641" t="s">
        <v>2961</v>
      </c>
      <c r="C267" s="566"/>
      <c r="D267" s="567"/>
      <c r="E267" s="567"/>
      <c r="F267" s="567"/>
    </row>
    <row r="268" spans="1:6">
      <c r="A268" s="643"/>
      <c r="B268" s="640"/>
      <c r="C268" s="566" t="s">
        <v>946</v>
      </c>
      <c r="D268" s="567">
        <v>1</v>
      </c>
      <c r="E268" s="656"/>
      <c r="F268" s="605">
        <f>+D268*E268</f>
        <v>0</v>
      </c>
    </row>
    <row r="269" spans="1:6">
      <c r="A269" s="643" t="s">
        <v>2034</v>
      </c>
      <c r="B269" s="640" t="s">
        <v>2033</v>
      </c>
      <c r="C269" s="566"/>
      <c r="D269" s="567"/>
      <c r="E269" s="567"/>
      <c r="F269" s="567"/>
    </row>
    <row r="270" spans="1:6" ht="76.5">
      <c r="A270" s="643"/>
      <c r="B270" s="641" t="s">
        <v>2032</v>
      </c>
      <c r="C270" s="566"/>
      <c r="D270" s="567"/>
      <c r="E270" s="567"/>
      <c r="F270" s="567"/>
    </row>
    <row r="271" spans="1:6">
      <c r="A271" s="643"/>
      <c r="B271" s="641"/>
      <c r="C271" s="566" t="s">
        <v>42</v>
      </c>
      <c r="D271" s="567">
        <v>14000</v>
      </c>
      <c r="E271" s="656"/>
      <c r="F271" s="605">
        <f>+D271*E271</f>
        <v>0</v>
      </c>
    </row>
    <row r="272" spans="1:6" ht="25.5">
      <c r="A272" s="643" t="s">
        <v>2031</v>
      </c>
      <c r="B272" s="640" t="s">
        <v>2030</v>
      </c>
      <c r="C272" s="566"/>
      <c r="D272" s="567"/>
      <c r="E272" s="567"/>
      <c r="F272" s="567"/>
    </row>
    <row r="273" spans="1:6" ht="104.45" customHeight="1">
      <c r="A273" s="643"/>
      <c r="B273" s="641" t="s">
        <v>2962</v>
      </c>
      <c r="C273" s="566"/>
      <c r="D273" s="567"/>
      <c r="E273" s="567"/>
      <c r="F273" s="567"/>
    </row>
    <row r="274" spans="1:6">
      <c r="A274" s="643"/>
      <c r="B274" s="641"/>
      <c r="C274" s="566" t="s">
        <v>946</v>
      </c>
      <c r="D274" s="567">
        <v>2</v>
      </c>
      <c r="E274" s="656"/>
      <c r="F274" s="605">
        <f>+D274*E274</f>
        <v>0</v>
      </c>
    </row>
    <row r="275" spans="1:6">
      <c r="A275" s="643" t="s">
        <v>2029</v>
      </c>
      <c r="B275" s="640" t="s">
        <v>2028</v>
      </c>
      <c r="C275" s="566"/>
      <c r="D275" s="567"/>
      <c r="E275" s="567"/>
    </row>
    <row r="276" spans="1:6" ht="25.5">
      <c r="A276" s="643" t="s">
        <v>179</v>
      </c>
      <c r="B276" s="641" t="s">
        <v>2027</v>
      </c>
      <c r="C276" s="566"/>
      <c r="D276" s="567"/>
      <c r="E276" s="567"/>
    </row>
    <row r="277" spans="1:6">
      <c r="A277" s="643"/>
      <c r="B277" s="641"/>
      <c r="C277" s="566" t="s">
        <v>946</v>
      </c>
      <c r="D277" s="567">
        <v>1</v>
      </c>
      <c r="E277" s="656"/>
      <c r="F277" s="605">
        <f>+D277*E277</f>
        <v>0</v>
      </c>
    </row>
    <row r="278" spans="1:6" ht="25.5">
      <c r="A278" s="643" t="s">
        <v>177</v>
      </c>
      <c r="B278" s="641" t="s">
        <v>2026</v>
      </c>
      <c r="C278" s="566"/>
      <c r="D278" s="567"/>
      <c r="E278" s="567"/>
    </row>
    <row r="279" spans="1:6">
      <c r="A279" s="643"/>
      <c r="B279" s="641"/>
      <c r="C279" s="566" t="s">
        <v>399</v>
      </c>
      <c r="D279" s="567">
        <v>6</v>
      </c>
      <c r="E279" s="698"/>
      <c r="F279" s="605">
        <f>+D279*E279</f>
        <v>0</v>
      </c>
    </row>
    <row r="280" spans="1:6" ht="25.5">
      <c r="A280" s="643" t="s">
        <v>175</v>
      </c>
      <c r="B280" s="641" t="s">
        <v>2025</v>
      </c>
      <c r="C280" s="566"/>
      <c r="D280" s="567"/>
      <c r="E280" s="567"/>
    </row>
    <row r="281" spans="1:6">
      <c r="A281" s="643"/>
      <c r="B281" s="641"/>
      <c r="C281" s="566" t="s">
        <v>399</v>
      </c>
      <c r="D281" s="567">
        <v>1</v>
      </c>
      <c r="E281" s="698"/>
      <c r="F281" s="605">
        <f>+D281*E281</f>
        <v>0</v>
      </c>
    </row>
    <row r="282" spans="1:6" ht="25.5">
      <c r="A282" s="643" t="s">
        <v>173</v>
      </c>
      <c r="B282" s="641" t="s">
        <v>2024</v>
      </c>
      <c r="C282" s="566"/>
      <c r="D282" s="567"/>
      <c r="E282" s="567"/>
    </row>
    <row r="283" spans="1:6">
      <c r="A283" s="643"/>
      <c r="B283" s="641"/>
      <c r="C283" s="566" t="s">
        <v>193</v>
      </c>
      <c r="D283" s="567">
        <v>3.6</v>
      </c>
      <c r="E283" s="698"/>
      <c r="F283" s="605">
        <f>+D283*E283</f>
        <v>0</v>
      </c>
    </row>
    <row r="284" spans="1:6">
      <c r="A284" s="643" t="s">
        <v>2023</v>
      </c>
      <c r="B284" s="640" t="s">
        <v>2022</v>
      </c>
      <c r="C284" s="566"/>
      <c r="D284" s="567"/>
      <c r="E284" s="567"/>
      <c r="F284" s="567"/>
    </row>
    <row r="285" spans="1:6" ht="105.95" customHeight="1">
      <c r="A285" s="643"/>
      <c r="B285" s="641" t="s">
        <v>2963</v>
      </c>
      <c r="C285" s="566"/>
      <c r="D285" s="567"/>
      <c r="E285" s="567"/>
      <c r="F285" s="567"/>
    </row>
    <row r="286" spans="1:6">
      <c r="A286" s="643" t="s">
        <v>179</v>
      </c>
      <c r="B286" s="640" t="s">
        <v>2021</v>
      </c>
      <c r="C286" s="566" t="s">
        <v>42</v>
      </c>
      <c r="D286" s="567">
        <v>2500</v>
      </c>
      <c r="E286" s="656"/>
      <c r="F286" s="605">
        <f>+D286*E286</f>
        <v>0</v>
      </c>
    </row>
    <row r="287" spans="1:6">
      <c r="A287" s="643" t="s">
        <v>177</v>
      </c>
      <c r="B287" s="641" t="s">
        <v>2020</v>
      </c>
      <c r="C287" s="566" t="s">
        <v>42</v>
      </c>
      <c r="D287" s="567">
        <v>1400</v>
      </c>
      <c r="E287" s="656"/>
      <c r="F287" s="605">
        <f>+D287*E287</f>
        <v>0</v>
      </c>
    </row>
    <row r="288" spans="1:6">
      <c r="A288" s="643"/>
      <c r="B288" s="641"/>
      <c r="C288" s="566"/>
      <c r="D288" s="567"/>
      <c r="E288" s="567"/>
      <c r="F288" s="567"/>
    </row>
    <row r="289" spans="1:6" ht="29.1" customHeight="1">
      <c r="A289" s="643" t="s">
        <v>175</v>
      </c>
      <c r="B289" s="641" t="s">
        <v>2813</v>
      </c>
      <c r="C289" s="566"/>
      <c r="D289" s="567"/>
      <c r="E289" s="567"/>
      <c r="F289" s="567"/>
    </row>
    <row r="290" spans="1:6" ht="114.75">
      <c r="A290" s="643"/>
      <c r="B290" s="641" t="s">
        <v>2814</v>
      </c>
      <c r="C290" s="566"/>
      <c r="D290" s="567"/>
      <c r="E290" s="567"/>
      <c r="F290" s="567"/>
    </row>
    <row r="291" spans="1:6">
      <c r="A291" s="643" t="s">
        <v>1367</v>
      </c>
      <c r="B291" s="641" t="s">
        <v>2019</v>
      </c>
      <c r="C291" s="566" t="s">
        <v>399</v>
      </c>
      <c r="D291" s="567">
        <v>16</v>
      </c>
      <c r="E291" s="656"/>
      <c r="F291" s="605">
        <f>+D291*E291</f>
        <v>0</v>
      </c>
    </row>
    <row r="292" spans="1:6">
      <c r="A292" s="643" t="s">
        <v>2018</v>
      </c>
      <c r="B292" s="641" t="s">
        <v>2017</v>
      </c>
      <c r="C292" s="566" t="s">
        <v>399</v>
      </c>
      <c r="D292" s="567">
        <v>1</v>
      </c>
      <c r="E292" s="656"/>
      <c r="F292" s="605">
        <f>+D292*E292</f>
        <v>0</v>
      </c>
    </row>
    <row r="293" spans="1:6">
      <c r="A293" s="643" t="s">
        <v>2016</v>
      </c>
      <c r="B293" s="641" t="s">
        <v>2015</v>
      </c>
      <c r="C293" s="566" t="s">
        <v>399</v>
      </c>
      <c r="D293" s="567">
        <v>1</v>
      </c>
      <c r="E293" s="656"/>
      <c r="F293" s="605">
        <f>+D293*E293</f>
        <v>0</v>
      </c>
    </row>
    <row r="294" spans="1:6">
      <c r="A294" s="643" t="s">
        <v>2014</v>
      </c>
      <c r="B294" s="641" t="s">
        <v>2013</v>
      </c>
      <c r="C294" s="566" t="s">
        <v>399</v>
      </c>
      <c r="D294" s="567">
        <v>18</v>
      </c>
      <c r="E294" s="656"/>
      <c r="F294" s="605">
        <f>+D294*E294</f>
        <v>0</v>
      </c>
    </row>
    <row r="295" spans="1:6">
      <c r="A295" s="643"/>
      <c r="B295" s="641"/>
      <c r="C295" s="566"/>
      <c r="D295" s="567"/>
      <c r="E295" s="567"/>
      <c r="F295" s="567"/>
    </row>
    <row r="296" spans="1:6">
      <c r="A296" s="643" t="s">
        <v>173</v>
      </c>
      <c r="B296" s="640" t="s">
        <v>2815</v>
      </c>
      <c r="C296" s="566"/>
      <c r="D296" s="567"/>
      <c r="E296" s="567"/>
      <c r="F296" s="567"/>
    </row>
    <row r="297" spans="1:6" ht="105.95" customHeight="1">
      <c r="A297" s="643"/>
      <c r="B297" s="641" t="s">
        <v>2012</v>
      </c>
      <c r="C297" s="566"/>
      <c r="D297" s="567"/>
      <c r="E297" s="567"/>
      <c r="F297" s="567"/>
    </row>
    <row r="298" spans="1:6" ht="25.5">
      <c r="A298" s="643"/>
      <c r="B298" s="641" t="s">
        <v>2816</v>
      </c>
      <c r="C298" s="566"/>
      <c r="D298" s="567"/>
      <c r="E298" s="567"/>
      <c r="F298" s="567"/>
    </row>
    <row r="299" spans="1:6">
      <c r="A299" s="643" t="s">
        <v>2011</v>
      </c>
      <c r="B299" s="641" t="s">
        <v>2010</v>
      </c>
      <c r="C299" s="566" t="s">
        <v>399</v>
      </c>
      <c r="D299" s="567">
        <v>1</v>
      </c>
      <c r="E299" s="656"/>
      <c r="F299" s="605">
        <f t="shared" ref="F299:F308" si="2">+D299*E299</f>
        <v>0</v>
      </c>
    </row>
    <row r="300" spans="1:6">
      <c r="A300" s="643" t="s">
        <v>2009</v>
      </c>
      <c r="B300" s="641" t="s">
        <v>2008</v>
      </c>
      <c r="C300" s="566" t="s">
        <v>399</v>
      </c>
      <c r="D300" s="567">
        <v>1</v>
      </c>
      <c r="E300" s="656"/>
      <c r="F300" s="605">
        <f t="shared" si="2"/>
        <v>0</v>
      </c>
    </row>
    <row r="301" spans="1:6">
      <c r="A301" s="643" t="s">
        <v>2007</v>
      </c>
      <c r="B301" s="641" t="s">
        <v>2006</v>
      </c>
      <c r="C301" s="566" t="s">
        <v>399</v>
      </c>
      <c r="D301" s="567">
        <v>1</v>
      </c>
      <c r="E301" s="656"/>
      <c r="F301" s="605">
        <f t="shared" si="2"/>
        <v>0</v>
      </c>
    </row>
    <row r="302" spans="1:6">
      <c r="A302" s="643" t="s">
        <v>2005</v>
      </c>
      <c r="B302" s="641" t="s">
        <v>2004</v>
      </c>
      <c r="C302" s="566" t="s">
        <v>399</v>
      </c>
      <c r="D302" s="567">
        <v>1</v>
      </c>
      <c r="E302" s="656"/>
      <c r="F302" s="605">
        <f t="shared" si="2"/>
        <v>0</v>
      </c>
    </row>
    <row r="303" spans="1:6">
      <c r="A303" s="643" t="s">
        <v>2003</v>
      </c>
      <c r="B303" s="641" t="s">
        <v>2002</v>
      </c>
      <c r="C303" s="566" t="s">
        <v>399</v>
      </c>
      <c r="D303" s="567">
        <v>2</v>
      </c>
      <c r="E303" s="656"/>
      <c r="F303" s="605">
        <f t="shared" si="2"/>
        <v>0</v>
      </c>
    </row>
    <row r="304" spans="1:6">
      <c r="A304" s="643" t="s">
        <v>2001</v>
      </c>
      <c r="B304" s="641" t="s">
        <v>2000</v>
      </c>
      <c r="C304" s="566" t="s">
        <v>399</v>
      </c>
      <c r="D304" s="567">
        <v>4</v>
      </c>
      <c r="E304" s="656"/>
      <c r="F304" s="605">
        <f t="shared" si="2"/>
        <v>0</v>
      </c>
    </row>
    <row r="305" spans="1:6">
      <c r="A305" s="643" t="s">
        <v>1999</v>
      </c>
      <c r="B305" s="641" t="s">
        <v>1998</v>
      </c>
      <c r="C305" s="566" t="s">
        <v>399</v>
      </c>
      <c r="D305" s="567">
        <v>5</v>
      </c>
      <c r="E305" s="656"/>
      <c r="F305" s="605">
        <f t="shared" si="2"/>
        <v>0</v>
      </c>
    </row>
    <row r="306" spans="1:6">
      <c r="A306" s="643" t="s">
        <v>1997</v>
      </c>
      <c r="B306" s="641" t="s">
        <v>1996</v>
      </c>
      <c r="C306" s="566" t="s">
        <v>399</v>
      </c>
      <c r="D306" s="567">
        <v>5</v>
      </c>
      <c r="E306" s="656"/>
      <c r="F306" s="605">
        <f t="shared" si="2"/>
        <v>0</v>
      </c>
    </row>
    <row r="307" spans="1:6">
      <c r="A307" s="643" t="s">
        <v>1995</v>
      </c>
      <c r="B307" s="641" t="s">
        <v>1994</v>
      </c>
      <c r="C307" s="566" t="s">
        <v>399</v>
      </c>
      <c r="D307" s="567">
        <v>14</v>
      </c>
      <c r="E307" s="656"/>
      <c r="F307" s="605">
        <f t="shared" si="2"/>
        <v>0</v>
      </c>
    </row>
    <row r="308" spans="1:6">
      <c r="A308" s="643" t="s">
        <v>1993</v>
      </c>
      <c r="B308" s="641" t="s">
        <v>1992</v>
      </c>
      <c r="C308" s="566" t="s">
        <v>399</v>
      </c>
      <c r="D308" s="567">
        <v>30</v>
      </c>
      <c r="E308" s="656"/>
      <c r="F308" s="605">
        <f t="shared" si="2"/>
        <v>0</v>
      </c>
    </row>
    <row r="309" spans="1:6">
      <c r="A309" s="643"/>
      <c r="B309" s="641"/>
      <c r="C309" s="566"/>
      <c r="D309" s="567"/>
      <c r="E309" s="567"/>
      <c r="F309" s="567"/>
    </row>
    <row r="310" spans="1:6" ht="105.95" customHeight="1">
      <c r="A310" s="643" t="s">
        <v>1991</v>
      </c>
      <c r="B310" s="641" t="s">
        <v>2817</v>
      </c>
      <c r="C310" s="566"/>
      <c r="D310" s="567"/>
      <c r="E310" s="567"/>
      <c r="F310" s="567"/>
    </row>
    <row r="311" spans="1:6">
      <c r="A311" s="643"/>
      <c r="B311" s="641"/>
      <c r="C311" s="566" t="s">
        <v>946</v>
      </c>
      <c r="D311" s="567">
        <v>1</v>
      </c>
      <c r="E311" s="656"/>
      <c r="F311" s="605">
        <f t="shared" ref="F311" si="3">+D311*E311</f>
        <v>0</v>
      </c>
    </row>
    <row r="312" spans="1:6" ht="96.6" customHeight="1">
      <c r="A312" s="643" t="s">
        <v>2818</v>
      </c>
      <c r="B312" s="641" t="s">
        <v>2981</v>
      </c>
      <c r="C312" s="566"/>
      <c r="D312" s="567"/>
      <c r="E312" s="567"/>
    </row>
    <row r="313" spans="1:6">
      <c r="A313" s="643"/>
      <c r="B313" s="641"/>
      <c r="C313" s="566" t="s">
        <v>229</v>
      </c>
      <c r="D313" s="567">
        <v>15</v>
      </c>
      <c r="E313" s="656"/>
      <c r="F313" s="605">
        <f t="shared" ref="F313" si="4">+D313*E313</f>
        <v>0</v>
      </c>
    </row>
    <row r="314" spans="1:6">
      <c r="B314" s="631"/>
    </row>
    <row r="315" spans="1:6">
      <c r="A315" s="657"/>
      <c r="B315" s="658" t="s">
        <v>1990</v>
      </c>
      <c r="C315" s="596"/>
      <c r="D315" s="597"/>
      <c r="E315" s="597"/>
      <c r="F315" s="659">
        <f>SUM(F123:F314)</f>
        <v>0</v>
      </c>
    </row>
    <row r="318" spans="1:6" ht="15.75">
      <c r="A318" s="594" t="s">
        <v>1989</v>
      </c>
      <c r="B318" s="595" t="s">
        <v>1988</v>
      </c>
      <c r="C318" s="596"/>
      <c r="D318" s="597"/>
      <c r="E318" s="597"/>
      <c r="F318" s="597"/>
    </row>
    <row r="319" spans="1:6">
      <c r="A319" s="638"/>
      <c r="B319" s="198" t="s">
        <v>35</v>
      </c>
    </row>
    <row r="320" spans="1:6" ht="12.75" customHeight="1">
      <c r="A320" s="638"/>
      <c r="B320" s="197" t="s">
        <v>470</v>
      </c>
    </row>
    <row r="321" spans="1:2" ht="24">
      <c r="A321" s="638" t="s">
        <v>0</v>
      </c>
      <c r="B321" s="197" t="s">
        <v>1987</v>
      </c>
    </row>
    <row r="322" spans="1:2" ht="12" customHeight="1">
      <c r="A322" s="638" t="s">
        <v>1</v>
      </c>
      <c r="B322" s="197" t="s">
        <v>1060</v>
      </c>
    </row>
    <row r="323" spans="1:2" ht="14.25" customHeight="1">
      <c r="A323" s="638" t="s">
        <v>289</v>
      </c>
      <c r="B323" s="197" t="s">
        <v>288</v>
      </c>
    </row>
    <row r="324" spans="1:2">
      <c r="A324" s="638" t="s">
        <v>287</v>
      </c>
      <c r="B324" s="197" t="s">
        <v>286</v>
      </c>
    </row>
    <row r="325" spans="1:2" ht="15" customHeight="1">
      <c r="A325" s="638" t="s">
        <v>285</v>
      </c>
      <c r="B325" s="197" t="s">
        <v>1059</v>
      </c>
    </row>
    <row r="326" spans="1:2">
      <c r="A326" s="638" t="s">
        <v>283</v>
      </c>
      <c r="B326" s="197" t="s">
        <v>282</v>
      </c>
    </row>
    <row r="327" spans="1:2">
      <c r="A327" s="638" t="s">
        <v>281</v>
      </c>
      <c r="B327" s="197" t="s">
        <v>280</v>
      </c>
    </row>
    <row r="328" spans="1:2" ht="24">
      <c r="A328" s="638" t="s">
        <v>279</v>
      </c>
      <c r="B328" s="197" t="s">
        <v>278</v>
      </c>
    </row>
    <row r="329" spans="1:2" ht="12.75" customHeight="1">
      <c r="A329" s="638" t="s">
        <v>277</v>
      </c>
      <c r="B329" s="197" t="s">
        <v>1058</v>
      </c>
    </row>
    <row r="330" spans="1:2" ht="26.25" customHeight="1">
      <c r="A330" s="638" t="s">
        <v>275</v>
      </c>
      <c r="B330" s="197" t="s">
        <v>1057</v>
      </c>
    </row>
    <row r="331" spans="1:2">
      <c r="A331" s="638" t="s">
        <v>2</v>
      </c>
      <c r="B331" s="198" t="s">
        <v>272</v>
      </c>
    </row>
    <row r="332" spans="1:2">
      <c r="A332" s="638"/>
      <c r="B332" s="197" t="s">
        <v>271</v>
      </c>
    </row>
    <row r="333" spans="1:2">
      <c r="A333" s="638"/>
      <c r="B333" s="197" t="s">
        <v>270</v>
      </c>
    </row>
    <row r="334" spans="1:2">
      <c r="A334" s="638"/>
      <c r="B334" s="197" t="s">
        <v>269</v>
      </c>
    </row>
    <row r="335" spans="1:2">
      <c r="A335" s="638"/>
      <c r="B335" s="197" t="s">
        <v>268</v>
      </c>
    </row>
    <row r="336" spans="1:2">
      <c r="A336" s="638"/>
      <c r="B336" s="197" t="s">
        <v>267</v>
      </c>
    </row>
    <row r="337" spans="1:2">
      <c r="A337" s="638"/>
      <c r="B337" s="197" t="s">
        <v>266</v>
      </c>
    </row>
    <row r="338" spans="1:2">
      <c r="A338" s="638"/>
      <c r="B338" s="197" t="s">
        <v>265</v>
      </c>
    </row>
    <row r="339" spans="1:2">
      <c r="A339" s="638"/>
      <c r="B339" s="197" t="s">
        <v>264</v>
      </c>
    </row>
    <row r="340" spans="1:2">
      <c r="A340" s="638"/>
      <c r="B340" s="197" t="s">
        <v>263</v>
      </c>
    </row>
    <row r="341" spans="1:2">
      <c r="A341" s="638"/>
      <c r="B341" s="197" t="s">
        <v>262</v>
      </c>
    </row>
    <row r="342" spans="1:2" ht="13.5" customHeight="1">
      <c r="A342" s="638"/>
      <c r="B342" s="197" t="s">
        <v>261</v>
      </c>
    </row>
    <row r="343" spans="1:2">
      <c r="A343" s="638"/>
      <c r="B343" s="197" t="s">
        <v>260</v>
      </c>
    </row>
    <row r="344" spans="1:2">
      <c r="A344" s="638"/>
      <c r="B344" s="197" t="s">
        <v>259</v>
      </c>
    </row>
    <row r="345" spans="1:2">
      <c r="A345" s="638"/>
      <c r="B345" s="197" t="s">
        <v>258</v>
      </c>
    </row>
    <row r="346" spans="1:2" ht="27" customHeight="1">
      <c r="A346" s="638"/>
      <c r="B346" s="197" t="s">
        <v>257</v>
      </c>
    </row>
    <row r="347" spans="1:2">
      <c r="A347" s="638"/>
      <c r="B347" s="197" t="s">
        <v>256</v>
      </c>
    </row>
    <row r="348" spans="1:2" ht="24">
      <c r="A348" s="638"/>
      <c r="B348" s="197" t="s">
        <v>255</v>
      </c>
    </row>
    <row r="349" spans="1:2">
      <c r="A349" s="638"/>
      <c r="B349" s="197" t="s">
        <v>254</v>
      </c>
    </row>
    <row r="350" spans="1:2" ht="15" customHeight="1">
      <c r="A350" s="638"/>
      <c r="B350" s="197" t="s">
        <v>253</v>
      </c>
    </row>
    <row r="351" spans="1:2">
      <c r="A351" s="638"/>
      <c r="B351" s="197" t="s">
        <v>252</v>
      </c>
    </row>
    <row r="352" spans="1:2" ht="24">
      <c r="A352" s="638"/>
      <c r="B352" s="197" t="s">
        <v>251</v>
      </c>
    </row>
    <row r="353" spans="1:6" ht="24">
      <c r="A353" s="638"/>
      <c r="B353" s="197" t="s">
        <v>250</v>
      </c>
    </row>
    <row r="354" spans="1:6" ht="24">
      <c r="A354" s="638"/>
      <c r="B354" s="197" t="s">
        <v>249</v>
      </c>
    </row>
    <row r="355" spans="1:6" ht="24">
      <c r="A355" s="638" t="s">
        <v>3</v>
      </c>
      <c r="B355" s="198" t="s">
        <v>248</v>
      </c>
    </row>
    <row r="356" spans="1:6" ht="27" customHeight="1">
      <c r="A356" s="638" t="s">
        <v>4</v>
      </c>
      <c r="B356" s="197" t="s">
        <v>247</v>
      </c>
    </row>
    <row r="357" spans="1:6">
      <c r="A357" s="638" t="s">
        <v>143</v>
      </c>
      <c r="B357" s="197" t="s">
        <v>2964</v>
      </c>
    </row>
    <row r="358" spans="1:6">
      <c r="A358" s="638" t="s">
        <v>141</v>
      </c>
      <c r="B358" s="197" t="s">
        <v>2819</v>
      </c>
    </row>
    <row r="359" spans="1:6" ht="17.25" customHeight="1">
      <c r="B359" s="649" t="s">
        <v>1056</v>
      </c>
    </row>
    <row r="360" spans="1:6">
      <c r="B360" s="649"/>
    </row>
    <row r="361" spans="1:6">
      <c r="A361" s="632" t="s">
        <v>1986</v>
      </c>
      <c r="B361" s="630" t="s">
        <v>2820</v>
      </c>
    </row>
    <row r="362" spans="1:6" ht="65.45" customHeight="1">
      <c r="B362" s="631" t="s">
        <v>1985</v>
      </c>
    </row>
    <row r="363" spans="1:6" ht="41.45" customHeight="1">
      <c r="B363" s="631" t="s">
        <v>1984</v>
      </c>
    </row>
    <row r="364" spans="1:6" ht="38.25">
      <c r="B364" s="631" t="s">
        <v>1983</v>
      </c>
    </row>
    <row r="365" spans="1:6" ht="66.599999999999994" customHeight="1">
      <c r="B365" s="631" t="s">
        <v>1982</v>
      </c>
    </row>
    <row r="366" spans="1:6">
      <c r="B366" s="630"/>
      <c r="C366" s="566" t="s">
        <v>193</v>
      </c>
      <c r="D366" s="605">
        <v>78.08</v>
      </c>
      <c r="E366" s="656"/>
      <c r="F366" s="605">
        <f>+D366*E366</f>
        <v>0</v>
      </c>
    </row>
    <row r="367" spans="1:6" ht="25.5">
      <c r="A367" s="632" t="s">
        <v>1981</v>
      </c>
      <c r="B367" s="630" t="s">
        <v>2821</v>
      </c>
    </row>
    <row r="368" spans="1:6" ht="132.6" customHeight="1">
      <c r="B368" s="631" t="s">
        <v>1980</v>
      </c>
    </row>
    <row r="369" spans="1:6">
      <c r="B369" s="630"/>
      <c r="C369" s="566" t="s">
        <v>193</v>
      </c>
      <c r="D369" s="605">
        <v>261.97000000000003</v>
      </c>
      <c r="E369" s="656"/>
      <c r="F369" s="605">
        <f>+D369*E369</f>
        <v>0</v>
      </c>
    </row>
    <row r="370" spans="1:6">
      <c r="A370" s="632" t="s">
        <v>1979</v>
      </c>
      <c r="B370" s="630" t="s">
        <v>2822</v>
      </c>
    </row>
    <row r="371" spans="1:6" ht="158.44999999999999" customHeight="1">
      <c r="B371" s="631" t="s">
        <v>1978</v>
      </c>
    </row>
    <row r="372" spans="1:6">
      <c r="B372" s="630"/>
      <c r="C372" s="566" t="s">
        <v>193</v>
      </c>
      <c r="D372" s="605">
        <v>33.92</v>
      </c>
      <c r="E372" s="656"/>
      <c r="F372" s="605">
        <f>+D372*E372</f>
        <v>0</v>
      </c>
    </row>
    <row r="373" spans="1:6">
      <c r="A373" s="632" t="s">
        <v>1977</v>
      </c>
      <c r="B373" s="630" t="s">
        <v>2823</v>
      </c>
    </row>
    <row r="374" spans="1:6" ht="67.5" customHeight="1">
      <c r="B374" s="631" t="s">
        <v>1976</v>
      </c>
    </row>
    <row r="375" spans="1:6">
      <c r="B375" s="630"/>
      <c r="C375" s="566" t="s">
        <v>193</v>
      </c>
      <c r="D375" s="605">
        <v>139.54</v>
      </c>
      <c r="E375" s="656"/>
      <c r="F375" s="605">
        <f>+D375*E375</f>
        <v>0</v>
      </c>
    </row>
    <row r="376" spans="1:6" ht="15" customHeight="1">
      <c r="A376" s="632" t="s">
        <v>1975</v>
      </c>
      <c r="B376" s="630" t="s">
        <v>2824</v>
      </c>
    </row>
    <row r="377" spans="1:6" ht="66.599999999999994" customHeight="1">
      <c r="B377" s="631" t="s">
        <v>1974</v>
      </c>
    </row>
    <row r="378" spans="1:6" ht="25.5">
      <c r="B378" s="631" t="s">
        <v>2965</v>
      </c>
    </row>
    <row r="379" spans="1:6">
      <c r="B379" s="630"/>
      <c r="C379" s="566" t="s">
        <v>193</v>
      </c>
      <c r="D379" s="605">
        <v>140.65</v>
      </c>
      <c r="E379" s="656"/>
      <c r="F379" s="605">
        <f>+D379*E379</f>
        <v>0</v>
      </c>
    </row>
    <row r="380" spans="1:6" ht="25.5">
      <c r="A380" s="632" t="s">
        <v>1973</v>
      </c>
      <c r="B380" s="630" t="s">
        <v>2825</v>
      </c>
      <c r="C380" s="566"/>
    </row>
    <row r="381" spans="1:6" ht="63.75">
      <c r="B381" s="631" t="s">
        <v>1972</v>
      </c>
      <c r="C381" s="566"/>
    </row>
    <row r="382" spans="1:6">
      <c r="B382" s="631" t="s">
        <v>1971</v>
      </c>
      <c r="C382" s="566" t="s">
        <v>193</v>
      </c>
      <c r="D382" s="605">
        <v>39</v>
      </c>
    </row>
    <row r="383" spans="1:6">
      <c r="B383" s="631" t="s">
        <v>1970</v>
      </c>
      <c r="C383" s="566" t="s">
        <v>193</v>
      </c>
      <c r="D383" s="605">
        <v>28</v>
      </c>
    </row>
    <row r="384" spans="1:6">
      <c r="B384" s="631" t="s">
        <v>1969</v>
      </c>
      <c r="C384" s="566" t="s">
        <v>193</v>
      </c>
      <c r="D384" s="605">
        <v>31</v>
      </c>
    </row>
    <row r="385" spans="1:6">
      <c r="B385" s="736" t="s">
        <v>1968</v>
      </c>
      <c r="C385" s="668" t="s">
        <v>193</v>
      </c>
      <c r="D385" s="669">
        <v>31</v>
      </c>
    </row>
    <row r="386" spans="1:6">
      <c r="B386" s="630"/>
      <c r="C386" s="566" t="s">
        <v>193</v>
      </c>
      <c r="D386" s="605">
        <f>SUM(D382:D385)</f>
        <v>129</v>
      </c>
      <c r="E386" s="656"/>
      <c r="F386" s="605">
        <f>+D386*E386</f>
        <v>0</v>
      </c>
    </row>
    <row r="387" spans="1:6" ht="25.5">
      <c r="A387" s="632" t="s">
        <v>1967</v>
      </c>
      <c r="B387" s="630" t="s">
        <v>2826</v>
      </c>
      <c r="C387" s="566"/>
    </row>
    <row r="388" spans="1:6" ht="79.5" customHeight="1">
      <c r="A388" s="632" t="s">
        <v>179</v>
      </c>
      <c r="B388" s="631" t="s">
        <v>2827</v>
      </c>
      <c r="C388" s="566"/>
    </row>
    <row r="389" spans="1:6">
      <c r="B389" s="631"/>
      <c r="C389" s="566" t="s">
        <v>193</v>
      </c>
      <c r="D389" s="605">
        <v>87.77</v>
      </c>
      <c r="E389" s="656"/>
      <c r="F389" s="605">
        <f>+D389*E389</f>
        <v>0</v>
      </c>
    </row>
    <row r="390" spans="1:6" ht="63.75">
      <c r="A390" s="632" t="s">
        <v>177</v>
      </c>
      <c r="B390" s="631" t="s">
        <v>2828</v>
      </c>
      <c r="C390" s="197"/>
      <c r="D390" s="569"/>
      <c r="E390" s="569"/>
      <c r="F390" s="569"/>
    </row>
    <row r="391" spans="1:6">
      <c r="B391" s="631"/>
      <c r="C391" s="566" t="s">
        <v>193</v>
      </c>
      <c r="D391" s="605">
        <v>35.299999999999997</v>
      </c>
      <c r="E391" s="656"/>
      <c r="F391" s="605">
        <f>+D391*E391</f>
        <v>0</v>
      </c>
    </row>
    <row r="392" spans="1:6" ht="25.5">
      <c r="A392" s="632" t="s">
        <v>175</v>
      </c>
      <c r="B392" s="631" t="s">
        <v>1966</v>
      </c>
      <c r="C392" s="566"/>
    </row>
    <row r="393" spans="1:6">
      <c r="B393" s="631"/>
      <c r="C393" s="566" t="s">
        <v>399</v>
      </c>
      <c r="D393" s="605">
        <v>11</v>
      </c>
      <c r="E393" s="656"/>
      <c r="F393" s="605">
        <f>+D393*E393</f>
        <v>0</v>
      </c>
    </row>
    <row r="394" spans="1:6">
      <c r="A394" s="632" t="s">
        <v>1965</v>
      </c>
      <c r="B394" s="630" t="s">
        <v>1964</v>
      </c>
    </row>
    <row r="395" spans="1:6" ht="93" customHeight="1">
      <c r="B395" s="631" t="s">
        <v>1963</v>
      </c>
    </row>
    <row r="396" spans="1:6" ht="25.5">
      <c r="B396" s="631" t="s">
        <v>2966</v>
      </c>
    </row>
    <row r="397" spans="1:6" ht="25.5">
      <c r="B397" s="631" t="s">
        <v>1962</v>
      </c>
    </row>
    <row r="398" spans="1:6">
      <c r="B398" s="630"/>
      <c r="C398" s="566" t="s">
        <v>193</v>
      </c>
      <c r="D398" s="605">
        <v>54.13</v>
      </c>
      <c r="E398" s="656"/>
      <c r="F398" s="605">
        <f>+D398*E398</f>
        <v>0</v>
      </c>
    </row>
    <row r="399" spans="1:6">
      <c r="A399" s="632" t="s">
        <v>1961</v>
      </c>
      <c r="B399" s="630" t="s">
        <v>1960</v>
      </c>
      <c r="C399" s="566"/>
    </row>
    <row r="400" spans="1:6" ht="54.95" customHeight="1">
      <c r="B400" s="631" t="s">
        <v>1959</v>
      </c>
      <c r="C400" s="566"/>
    </row>
    <row r="401" spans="1:6">
      <c r="B401" s="630"/>
      <c r="C401" s="566" t="s">
        <v>399</v>
      </c>
      <c r="D401" s="605">
        <v>11</v>
      </c>
      <c r="E401" s="656"/>
      <c r="F401" s="605">
        <f>+D401*E401</f>
        <v>0</v>
      </c>
    </row>
    <row r="402" spans="1:6" ht="38.25">
      <c r="A402" s="632" t="s">
        <v>1958</v>
      </c>
      <c r="B402" s="630" t="s">
        <v>2982</v>
      </c>
      <c r="C402" s="566"/>
    </row>
    <row r="403" spans="1:6">
      <c r="B403" s="631" t="s">
        <v>1608</v>
      </c>
      <c r="C403" s="566"/>
    </row>
    <row r="404" spans="1:6">
      <c r="B404" s="631" t="s">
        <v>1954</v>
      </c>
      <c r="C404" s="566"/>
    </row>
    <row r="405" spans="1:6">
      <c r="B405" s="631" t="s">
        <v>1624</v>
      </c>
      <c r="C405" s="566"/>
    </row>
    <row r="406" spans="1:6" ht="25.5">
      <c r="B406" s="631" t="s">
        <v>1957</v>
      </c>
      <c r="C406" s="566"/>
    </row>
    <row r="407" spans="1:6">
      <c r="B407" s="630"/>
      <c r="C407" s="566" t="s">
        <v>399</v>
      </c>
      <c r="D407" s="605">
        <v>1</v>
      </c>
      <c r="E407" s="656"/>
      <c r="F407" s="605">
        <f>+D407*E407</f>
        <v>0</v>
      </c>
    </row>
    <row r="408" spans="1:6" ht="38.25">
      <c r="A408" s="632" t="s">
        <v>1956</v>
      </c>
      <c r="B408" s="630" t="s">
        <v>2983</v>
      </c>
      <c r="C408" s="566"/>
    </row>
    <row r="409" spans="1:6">
      <c r="B409" s="631" t="s">
        <v>1955</v>
      </c>
      <c r="C409" s="566"/>
    </row>
    <row r="410" spans="1:6">
      <c r="B410" s="631" t="s">
        <v>1608</v>
      </c>
      <c r="C410" s="566"/>
    </row>
    <row r="411" spans="1:6">
      <c r="B411" s="631" t="s">
        <v>1954</v>
      </c>
      <c r="C411" s="566"/>
    </row>
    <row r="412" spans="1:6">
      <c r="B412" s="631" t="s">
        <v>1624</v>
      </c>
      <c r="C412" s="566"/>
    </row>
    <row r="413" spans="1:6" ht="25.5">
      <c r="B413" s="631" t="s">
        <v>1953</v>
      </c>
      <c r="C413" s="566"/>
    </row>
    <row r="414" spans="1:6">
      <c r="B414" s="630"/>
      <c r="C414" s="566" t="s">
        <v>399</v>
      </c>
      <c r="D414" s="605">
        <v>1</v>
      </c>
      <c r="E414" s="656"/>
      <c r="F414" s="605">
        <f>+D414*E414</f>
        <v>0</v>
      </c>
    </row>
    <row r="415" spans="1:6" ht="38.25">
      <c r="A415" s="632" t="s">
        <v>1952</v>
      </c>
      <c r="B415" s="630" t="s">
        <v>2984</v>
      </c>
      <c r="C415" s="566"/>
    </row>
    <row r="416" spans="1:6">
      <c r="B416" s="631" t="s">
        <v>1899</v>
      </c>
      <c r="C416" s="566"/>
    </row>
    <row r="417" spans="1:6" ht="25.5">
      <c r="B417" s="631" t="s">
        <v>1951</v>
      </c>
      <c r="C417" s="566"/>
    </row>
    <row r="418" spans="1:6">
      <c r="B418" s="630"/>
      <c r="C418" s="566" t="s">
        <v>399</v>
      </c>
      <c r="D418" s="605">
        <v>1</v>
      </c>
      <c r="E418" s="656"/>
      <c r="F418" s="605">
        <f>+D418*E418</f>
        <v>0</v>
      </c>
    </row>
    <row r="419" spans="1:6" ht="30.75" customHeight="1">
      <c r="A419" s="632" t="s">
        <v>1950</v>
      </c>
      <c r="B419" s="630" t="s">
        <v>2946</v>
      </c>
      <c r="C419" s="566"/>
    </row>
    <row r="420" spans="1:6">
      <c r="B420" s="631" t="s">
        <v>1899</v>
      </c>
      <c r="C420" s="566"/>
    </row>
    <row r="421" spans="1:6">
      <c r="B421" s="631" t="s">
        <v>1608</v>
      </c>
      <c r="C421" s="566"/>
    </row>
    <row r="422" spans="1:6" ht="25.5">
      <c r="B422" s="631" t="s">
        <v>1949</v>
      </c>
      <c r="C422" s="566"/>
    </row>
    <row r="423" spans="1:6">
      <c r="B423" s="630"/>
      <c r="C423" s="566" t="s">
        <v>399</v>
      </c>
      <c r="D423" s="605">
        <v>1</v>
      </c>
      <c r="E423" s="656"/>
      <c r="F423" s="605">
        <f>+D423*E423</f>
        <v>0</v>
      </c>
    </row>
    <row r="424" spans="1:6" ht="27" customHeight="1">
      <c r="A424" s="634" t="s">
        <v>1948</v>
      </c>
      <c r="B424" s="630" t="s">
        <v>2985</v>
      </c>
      <c r="C424" s="566"/>
    </row>
    <row r="425" spans="1:6">
      <c r="B425" s="631" t="s">
        <v>1608</v>
      </c>
      <c r="C425" s="569"/>
      <c r="D425" s="569"/>
      <c r="E425" s="569"/>
      <c r="F425" s="569"/>
    </row>
    <row r="426" spans="1:6">
      <c r="B426" s="631" t="s">
        <v>1899</v>
      </c>
      <c r="C426" s="566"/>
    </row>
    <row r="427" spans="1:6">
      <c r="B427" s="630"/>
      <c r="C427" s="566" t="s">
        <v>399</v>
      </c>
      <c r="D427" s="605">
        <v>1</v>
      </c>
      <c r="E427" s="656"/>
      <c r="F427" s="605">
        <f>+D427*E427</f>
        <v>0</v>
      </c>
    </row>
    <row r="428" spans="1:6">
      <c r="B428" s="630"/>
      <c r="C428" s="566"/>
    </row>
    <row r="429" spans="1:6" ht="28.5" customHeight="1">
      <c r="A429" s="632" t="s">
        <v>1947</v>
      </c>
      <c r="B429" s="630" t="s">
        <v>2986</v>
      </c>
      <c r="C429" s="566"/>
    </row>
    <row r="430" spans="1:6">
      <c r="B430" s="631" t="s">
        <v>1608</v>
      </c>
      <c r="C430" s="566"/>
    </row>
    <row r="431" spans="1:6">
      <c r="B431" s="631" t="s">
        <v>1899</v>
      </c>
      <c r="C431" s="566"/>
    </row>
    <row r="432" spans="1:6" ht="25.5">
      <c r="B432" s="631" t="s">
        <v>1942</v>
      </c>
      <c r="C432" s="566"/>
    </row>
    <row r="433" spans="1:6">
      <c r="B433" s="630"/>
      <c r="C433" s="566" t="s">
        <v>399</v>
      </c>
      <c r="D433" s="605">
        <v>2</v>
      </c>
      <c r="E433" s="656"/>
      <c r="F433" s="605">
        <f>+D433*E433</f>
        <v>0</v>
      </c>
    </row>
    <row r="434" spans="1:6" ht="38.25">
      <c r="A434" s="632" t="s">
        <v>1946</v>
      </c>
      <c r="B434" s="630" t="s">
        <v>2987</v>
      </c>
      <c r="C434" s="566"/>
    </row>
    <row r="435" spans="1:6">
      <c r="B435" s="631" t="s">
        <v>1608</v>
      </c>
      <c r="C435" s="566"/>
    </row>
    <row r="436" spans="1:6">
      <c r="B436" s="631" t="s">
        <v>1899</v>
      </c>
      <c r="C436" s="566"/>
    </row>
    <row r="437" spans="1:6" ht="25.5">
      <c r="B437" s="631" t="s">
        <v>1942</v>
      </c>
      <c r="C437" s="566"/>
    </row>
    <row r="438" spans="1:6" ht="14.1" customHeight="1">
      <c r="B438" s="630"/>
      <c r="C438" s="566" t="s">
        <v>399</v>
      </c>
      <c r="D438" s="605">
        <v>1</v>
      </c>
      <c r="E438" s="656"/>
      <c r="F438" s="605">
        <f>+D438*E438</f>
        <v>0</v>
      </c>
    </row>
    <row r="439" spans="1:6" ht="25.5">
      <c r="A439" s="697" t="s">
        <v>1945</v>
      </c>
      <c r="B439" s="630" t="s">
        <v>2988</v>
      </c>
      <c r="C439" s="652"/>
      <c r="D439" s="692"/>
      <c r="E439" s="692"/>
      <c r="F439" s="692"/>
    </row>
    <row r="440" spans="1:6" ht="25.5">
      <c r="A440" s="697"/>
      <c r="B440" s="631" t="s">
        <v>1944</v>
      </c>
      <c r="C440" s="652"/>
      <c r="D440" s="692"/>
      <c r="E440" s="692"/>
      <c r="F440" s="692"/>
    </row>
    <row r="441" spans="1:6">
      <c r="A441" s="697"/>
      <c r="B441" s="631" t="s">
        <v>1608</v>
      </c>
      <c r="C441" s="652"/>
      <c r="D441" s="692"/>
      <c r="E441" s="692"/>
      <c r="F441" s="692"/>
    </row>
    <row r="442" spans="1:6">
      <c r="A442" s="697"/>
      <c r="B442" s="631" t="s">
        <v>1941</v>
      </c>
      <c r="C442" s="652"/>
      <c r="D442" s="692"/>
      <c r="E442" s="692"/>
      <c r="F442" s="692"/>
    </row>
    <row r="443" spans="1:6">
      <c r="A443" s="697"/>
      <c r="B443" s="631" t="s">
        <v>1899</v>
      </c>
      <c r="C443" s="695" t="s">
        <v>399</v>
      </c>
      <c r="D443" s="692">
        <v>1</v>
      </c>
      <c r="E443" s="696"/>
      <c r="F443" s="692">
        <f>D443*E443</f>
        <v>0</v>
      </c>
    </row>
    <row r="444" spans="1:6">
      <c r="A444" s="697"/>
      <c r="B444" s="631"/>
      <c r="C444" s="652"/>
      <c r="D444" s="692"/>
      <c r="E444" s="692"/>
      <c r="F444" s="692"/>
    </row>
    <row r="445" spans="1:6" ht="38.25">
      <c r="A445" s="634" t="s">
        <v>1943</v>
      </c>
      <c r="B445" s="630" t="s">
        <v>2989</v>
      </c>
      <c r="C445" s="566"/>
    </row>
    <row r="446" spans="1:6" ht="25.5">
      <c r="A446" s="634"/>
      <c r="B446" s="631" t="s">
        <v>1942</v>
      </c>
      <c r="C446" s="566"/>
    </row>
    <row r="447" spans="1:6">
      <c r="B447" s="631" t="s">
        <v>1608</v>
      </c>
      <c r="C447" s="566"/>
    </row>
    <row r="448" spans="1:6">
      <c r="B448" s="631" t="s">
        <v>1941</v>
      </c>
      <c r="C448" s="566"/>
    </row>
    <row r="449" spans="1:6">
      <c r="B449" s="631" t="s">
        <v>1899</v>
      </c>
      <c r="C449" s="566"/>
    </row>
    <row r="450" spans="1:6">
      <c r="B450" s="630"/>
      <c r="C450" s="695" t="s">
        <v>399</v>
      </c>
      <c r="D450" s="692">
        <v>1</v>
      </c>
      <c r="E450" s="696"/>
      <c r="F450" s="692">
        <f>D450*E450</f>
        <v>0</v>
      </c>
    </row>
    <row r="451" spans="1:6" ht="30" customHeight="1">
      <c r="A451" s="697" t="s">
        <v>1940</v>
      </c>
      <c r="B451" s="630" t="s">
        <v>2990</v>
      </c>
      <c r="C451" s="566"/>
    </row>
    <row r="452" spans="1:6" ht="25.5">
      <c r="B452" s="631" t="s">
        <v>1929</v>
      </c>
      <c r="C452" s="566"/>
    </row>
    <row r="453" spans="1:6">
      <c r="B453" s="631" t="s">
        <v>1899</v>
      </c>
      <c r="C453" s="566"/>
    </row>
    <row r="454" spans="1:6">
      <c r="B454" s="630"/>
      <c r="C454" s="695" t="s">
        <v>399</v>
      </c>
      <c r="D454" s="692">
        <v>1</v>
      </c>
      <c r="E454" s="696"/>
      <c r="F454" s="692">
        <f>D454*E454</f>
        <v>0</v>
      </c>
    </row>
    <row r="455" spans="1:6">
      <c r="B455" s="630"/>
      <c r="C455" s="695"/>
      <c r="D455" s="692"/>
      <c r="E455" s="692"/>
      <c r="F455" s="692"/>
    </row>
    <row r="456" spans="1:6" ht="25.5">
      <c r="A456" s="632" t="s">
        <v>1939</v>
      </c>
      <c r="B456" s="630" t="s">
        <v>2991</v>
      </c>
      <c r="C456" s="566"/>
    </row>
    <row r="457" spans="1:6" ht="25.5">
      <c r="B457" s="631" t="s">
        <v>1938</v>
      </c>
      <c r="C457" s="566"/>
    </row>
    <row r="458" spans="1:6">
      <c r="B458" s="631" t="s">
        <v>1937</v>
      </c>
      <c r="C458" s="566"/>
    </row>
    <row r="459" spans="1:6">
      <c r="B459" s="631" t="s">
        <v>1899</v>
      </c>
      <c r="C459" s="566"/>
    </row>
    <row r="460" spans="1:6">
      <c r="B460" s="630"/>
      <c r="C460" s="695" t="s">
        <v>399</v>
      </c>
      <c r="D460" s="692">
        <v>1</v>
      </c>
      <c r="E460" s="696"/>
      <c r="F460" s="692">
        <f>D460*E460</f>
        <v>0</v>
      </c>
    </row>
    <row r="461" spans="1:6" ht="38.25">
      <c r="A461" s="632" t="s">
        <v>1936</v>
      </c>
      <c r="B461" s="630" t="s">
        <v>2992</v>
      </c>
      <c r="C461" s="699"/>
      <c r="D461" s="569"/>
      <c r="E461" s="569"/>
      <c r="F461" s="569"/>
    </row>
    <row r="462" spans="1:6" ht="25.5">
      <c r="B462" s="631" t="s">
        <v>1929</v>
      </c>
      <c r="C462" s="699"/>
      <c r="D462" s="569"/>
      <c r="E462" s="569"/>
      <c r="F462" s="569"/>
    </row>
    <row r="463" spans="1:6">
      <c r="B463" s="631" t="s">
        <v>1928</v>
      </c>
      <c r="C463" s="699"/>
      <c r="D463" s="569"/>
      <c r="E463" s="569"/>
      <c r="F463" s="569"/>
    </row>
    <row r="464" spans="1:6">
      <c r="B464" s="631"/>
      <c r="C464" s="695" t="s">
        <v>399</v>
      </c>
      <c r="D464" s="692">
        <v>15</v>
      </c>
      <c r="E464" s="696"/>
      <c r="F464" s="692">
        <f>D464*E464</f>
        <v>0</v>
      </c>
    </row>
    <row r="465" spans="1:6" ht="31.5" customHeight="1">
      <c r="A465" s="634" t="s">
        <v>2829</v>
      </c>
      <c r="B465" s="630" t="s">
        <v>2993</v>
      </c>
      <c r="C465" s="695"/>
      <c r="D465" s="692"/>
      <c r="E465" s="692"/>
      <c r="F465" s="692"/>
    </row>
    <row r="466" spans="1:6" ht="25.5">
      <c r="B466" s="631" t="s">
        <v>1929</v>
      </c>
      <c r="C466" s="695"/>
      <c r="D466" s="692"/>
      <c r="E466" s="692"/>
      <c r="F466" s="692"/>
    </row>
    <row r="467" spans="1:6">
      <c r="B467" s="631" t="s">
        <v>1928</v>
      </c>
      <c r="C467" s="695" t="s">
        <v>399</v>
      </c>
      <c r="D467" s="692">
        <v>6</v>
      </c>
      <c r="E467" s="696"/>
      <c r="F467" s="692">
        <f>D467*E467</f>
        <v>0</v>
      </c>
    </row>
    <row r="468" spans="1:6">
      <c r="B468" s="631"/>
      <c r="C468" s="695"/>
      <c r="D468" s="692"/>
      <c r="E468" s="692"/>
      <c r="F468" s="692"/>
    </row>
    <row r="469" spans="1:6" ht="25.5">
      <c r="A469" s="634" t="s">
        <v>1935</v>
      </c>
      <c r="B469" s="630" t="s">
        <v>2994</v>
      </c>
      <c r="C469" s="695"/>
      <c r="D469" s="692"/>
      <c r="E469" s="569"/>
      <c r="F469" s="569"/>
    </row>
    <row r="470" spans="1:6" ht="25.5">
      <c r="B470" s="631" t="s">
        <v>1929</v>
      </c>
      <c r="C470" s="695"/>
      <c r="D470" s="692"/>
      <c r="E470" s="569"/>
      <c r="F470" s="569"/>
    </row>
    <row r="471" spans="1:6">
      <c r="B471" s="631" t="s">
        <v>1933</v>
      </c>
      <c r="C471" s="695"/>
      <c r="D471" s="692"/>
      <c r="E471" s="569"/>
      <c r="F471" s="569"/>
    </row>
    <row r="472" spans="1:6">
      <c r="B472" s="631"/>
      <c r="C472" s="695" t="s">
        <v>399</v>
      </c>
      <c r="D472" s="692">
        <v>2</v>
      </c>
      <c r="E472" s="696"/>
      <c r="F472" s="692">
        <f>+D472*E472</f>
        <v>0</v>
      </c>
    </row>
    <row r="473" spans="1:6">
      <c r="B473" s="631"/>
      <c r="C473" s="695"/>
      <c r="D473" s="692"/>
      <c r="E473" s="692"/>
      <c r="F473" s="692"/>
    </row>
    <row r="474" spans="1:6" ht="25.5">
      <c r="A474" s="632" t="s">
        <v>1934</v>
      </c>
      <c r="B474" s="630" t="s">
        <v>2995</v>
      </c>
      <c r="C474" s="197"/>
      <c r="D474" s="569"/>
      <c r="E474" s="569"/>
      <c r="F474" s="569"/>
    </row>
    <row r="475" spans="1:6" ht="25.5">
      <c r="B475" s="631" t="s">
        <v>1929</v>
      </c>
      <c r="C475" s="566"/>
    </row>
    <row r="476" spans="1:6">
      <c r="B476" s="631" t="s">
        <v>1933</v>
      </c>
      <c r="C476" s="695" t="s">
        <v>399</v>
      </c>
      <c r="D476" s="692">
        <v>1</v>
      </c>
      <c r="E476" s="696"/>
      <c r="F476" s="692">
        <f>D476*E476</f>
        <v>0</v>
      </c>
    </row>
    <row r="477" spans="1:6">
      <c r="B477" s="630"/>
      <c r="C477" s="566"/>
    </row>
    <row r="478" spans="1:6" ht="30" customHeight="1">
      <c r="A478" s="632" t="s">
        <v>1932</v>
      </c>
      <c r="B478" s="630" t="s">
        <v>2996</v>
      </c>
      <c r="C478" s="566"/>
    </row>
    <row r="479" spans="1:6" ht="25.5">
      <c r="B479" s="631" t="s">
        <v>1929</v>
      </c>
      <c r="C479" s="566"/>
    </row>
    <row r="480" spans="1:6">
      <c r="B480" s="631" t="s">
        <v>1928</v>
      </c>
      <c r="C480" s="695" t="s">
        <v>399</v>
      </c>
      <c r="D480" s="692">
        <v>1</v>
      </c>
      <c r="E480" s="696"/>
      <c r="F480" s="692">
        <f>D480*E480</f>
        <v>0</v>
      </c>
    </row>
    <row r="481" spans="1:6">
      <c r="B481" s="630"/>
      <c r="C481" s="566"/>
    </row>
    <row r="482" spans="1:6" ht="25.5">
      <c r="A482" s="632" t="s">
        <v>1931</v>
      </c>
      <c r="B482" s="630" t="s">
        <v>2997</v>
      </c>
      <c r="C482" s="566"/>
    </row>
    <row r="483" spans="1:6" ht="25.5">
      <c r="B483" s="631" t="s">
        <v>1929</v>
      </c>
      <c r="C483" s="566"/>
    </row>
    <row r="484" spans="1:6">
      <c r="B484" s="631" t="s">
        <v>1928</v>
      </c>
      <c r="C484" s="695" t="s">
        <v>399</v>
      </c>
      <c r="D484" s="692">
        <v>1</v>
      </c>
      <c r="E484" s="696"/>
      <c r="F484" s="692">
        <f>D484*E484</f>
        <v>0</v>
      </c>
    </row>
    <row r="485" spans="1:6">
      <c r="B485" s="630"/>
      <c r="C485" s="566"/>
    </row>
    <row r="486" spans="1:6" ht="25.5">
      <c r="A486" s="632" t="s">
        <v>1930</v>
      </c>
      <c r="B486" s="630" t="s">
        <v>2998</v>
      </c>
      <c r="C486" s="566"/>
    </row>
    <row r="487" spans="1:6" ht="25.5">
      <c r="B487" s="631" t="s">
        <v>1929</v>
      </c>
      <c r="C487" s="566"/>
    </row>
    <row r="488" spans="1:6">
      <c r="B488" s="631" t="s">
        <v>1928</v>
      </c>
      <c r="C488" s="695" t="s">
        <v>399</v>
      </c>
      <c r="D488" s="692">
        <v>1</v>
      </c>
      <c r="E488" s="696"/>
      <c r="F488" s="692">
        <f>D488*E488</f>
        <v>0</v>
      </c>
    </row>
    <row r="489" spans="1:6">
      <c r="B489" s="630"/>
      <c r="C489" s="566"/>
    </row>
    <row r="490" spans="1:6" ht="25.5">
      <c r="A490" s="632" t="s">
        <v>1927</v>
      </c>
      <c r="B490" s="630" t="s">
        <v>2999</v>
      </c>
      <c r="C490" s="566"/>
    </row>
    <row r="491" spans="1:6" ht="25.5">
      <c r="B491" s="631" t="s">
        <v>1908</v>
      </c>
      <c r="C491" s="566"/>
    </row>
    <row r="492" spans="1:6">
      <c r="B492" s="631" t="s">
        <v>1608</v>
      </c>
      <c r="C492" s="566"/>
    </row>
    <row r="493" spans="1:6">
      <c r="B493" s="631" t="s">
        <v>1899</v>
      </c>
      <c r="C493" s="695" t="s">
        <v>399</v>
      </c>
      <c r="D493" s="692">
        <v>1</v>
      </c>
      <c r="E493" s="696"/>
      <c r="F493" s="692">
        <f>D493*E493</f>
        <v>0</v>
      </c>
    </row>
    <row r="494" spans="1:6">
      <c r="B494" s="630"/>
      <c r="C494" s="566"/>
    </row>
    <row r="495" spans="1:6" ht="25.5">
      <c r="A495" s="632" t="s">
        <v>1926</v>
      </c>
      <c r="B495" s="630" t="s">
        <v>3000</v>
      </c>
      <c r="C495" s="566"/>
    </row>
    <row r="496" spans="1:6" ht="25.5">
      <c r="B496" s="631" t="s">
        <v>1925</v>
      </c>
      <c r="C496" s="566"/>
    </row>
    <row r="497" spans="1:6">
      <c r="B497" s="631" t="s">
        <v>1899</v>
      </c>
      <c r="C497" s="695" t="s">
        <v>399</v>
      </c>
      <c r="D497" s="692">
        <v>1</v>
      </c>
      <c r="E497" s="696"/>
      <c r="F497" s="692">
        <f>D497*E497</f>
        <v>0</v>
      </c>
    </row>
    <row r="498" spans="1:6">
      <c r="B498" s="630"/>
      <c r="C498" s="566"/>
    </row>
    <row r="499" spans="1:6" ht="25.5">
      <c r="A499" s="632" t="s">
        <v>1924</v>
      </c>
      <c r="B499" s="630" t="s">
        <v>3001</v>
      </c>
      <c r="C499" s="566"/>
    </row>
    <row r="500" spans="1:6" ht="25.5">
      <c r="B500" s="631" t="s">
        <v>1923</v>
      </c>
      <c r="C500" s="566"/>
    </row>
    <row r="501" spans="1:6">
      <c r="B501" s="631" t="s">
        <v>1913</v>
      </c>
      <c r="C501" s="695" t="s">
        <v>399</v>
      </c>
      <c r="D501" s="692">
        <v>1</v>
      </c>
      <c r="E501" s="696"/>
      <c r="F501" s="692">
        <f>D501*E501</f>
        <v>0</v>
      </c>
    </row>
    <row r="502" spans="1:6">
      <c r="B502" s="630"/>
      <c r="C502" s="566"/>
    </row>
    <row r="503" spans="1:6" ht="30.6" customHeight="1">
      <c r="A503" s="632" t="s">
        <v>1922</v>
      </c>
      <c r="B503" s="630" t="s">
        <v>3002</v>
      </c>
      <c r="C503" s="566"/>
    </row>
    <row r="504" spans="1:6" ht="25.5">
      <c r="B504" s="631" t="s">
        <v>1919</v>
      </c>
      <c r="C504" s="566"/>
    </row>
    <row r="505" spans="1:6">
      <c r="B505" s="631" t="s">
        <v>1913</v>
      </c>
      <c r="C505" s="695" t="s">
        <v>399</v>
      </c>
      <c r="D505" s="692">
        <v>1</v>
      </c>
      <c r="E505" s="696"/>
      <c r="F505" s="692">
        <f>D505*E505</f>
        <v>0</v>
      </c>
    </row>
    <row r="506" spans="1:6">
      <c r="B506" s="630"/>
      <c r="C506" s="566"/>
    </row>
    <row r="507" spans="1:6" ht="25.5">
      <c r="A507" s="632" t="s">
        <v>1921</v>
      </c>
      <c r="B507" s="630" t="s">
        <v>3003</v>
      </c>
      <c r="C507" s="566"/>
    </row>
    <row r="508" spans="1:6" ht="25.5">
      <c r="B508" s="631" t="s">
        <v>1905</v>
      </c>
      <c r="C508" s="566"/>
    </row>
    <row r="509" spans="1:6">
      <c r="B509" s="631" t="s">
        <v>1913</v>
      </c>
      <c r="C509" s="695" t="s">
        <v>399</v>
      </c>
      <c r="D509" s="692">
        <v>1</v>
      </c>
      <c r="E509" s="696"/>
      <c r="F509" s="692">
        <f>D509*E509</f>
        <v>0</v>
      </c>
    </row>
    <row r="510" spans="1:6">
      <c r="B510" s="630"/>
      <c r="C510" s="566"/>
    </row>
    <row r="511" spans="1:6" ht="25.5">
      <c r="A511" s="632" t="s">
        <v>1920</v>
      </c>
      <c r="B511" s="630" t="s">
        <v>3004</v>
      </c>
      <c r="C511" s="566"/>
    </row>
    <row r="512" spans="1:6" ht="25.5">
      <c r="B512" s="631" t="s">
        <v>1919</v>
      </c>
      <c r="C512" s="566"/>
    </row>
    <row r="513" spans="1:6">
      <c r="B513" s="631" t="s">
        <v>1913</v>
      </c>
      <c r="C513" s="695" t="s">
        <v>399</v>
      </c>
      <c r="D513" s="692">
        <v>2</v>
      </c>
      <c r="E513" s="696"/>
      <c r="F513" s="692">
        <f>D513*E513</f>
        <v>0</v>
      </c>
    </row>
    <row r="514" spans="1:6">
      <c r="B514" s="630"/>
      <c r="C514" s="566"/>
    </row>
    <row r="515" spans="1:6" ht="25.5">
      <c r="A515" s="634" t="s">
        <v>2830</v>
      </c>
      <c r="B515" s="630" t="s">
        <v>3005</v>
      </c>
      <c r="C515" s="566"/>
    </row>
    <row r="516" spans="1:6" ht="25.5">
      <c r="B516" s="631" t="s">
        <v>1919</v>
      </c>
      <c r="C516" s="566"/>
    </row>
    <row r="517" spans="1:6">
      <c r="B517" s="631" t="s">
        <v>1913</v>
      </c>
      <c r="C517" s="695" t="s">
        <v>399</v>
      </c>
      <c r="D517" s="692">
        <v>7</v>
      </c>
      <c r="E517" s="696"/>
      <c r="F517" s="692">
        <f>D517*E517</f>
        <v>0</v>
      </c>
    </row>
    <row r="518" spans="1:6">
      <c r="B518" s="630"/>
      <c r="C518" s="566"/>
    </row>
    <row r="519" spans="1:6" ht="25.5">
      <c r="A519" s="632" t="s">
        <v>1918</v>
      </c>
      <c r="B519" s="630" t="s">
        <v>3006</v>
      </c>
      <c r="C519" s="566"/>
    </row>
    <row r="520" spans="1:6" ht="25.5">
      <c r="B520" s="631" t="s">
        <v>1914</v>
      </c>
      <c r="C520" s="566"/>
    </row>
    <row r="521" spans="1:6">
      <c r="B521" s="631" t="s">
        <v>1913</v>
      </c>
      <c r="C521" s="695" t="s">
        <v>399</v>
      </c>
      <c r="D521" s="692">
        <v>8</v>
      </c>
      <c r="E521" s="696"/>
      <c r="F521" s="692">
        <f>D521*E521</f>
        <v>0</v>
      </c>
    </row>
    <row r="522" spans="1:6">
      <c r="B522" s="630"/>
      <c r="C522" s="566"/>
    </row>
    <row r="523" spans="1:6" ht="25.5">
      <c r="A523" s="632" t="s">
        <v>1917</v>
      </c>
      <c r="B523" s="630" t="s">
        <v>3007</v>
      </c>
      <c r="C523" s="566"/>
    </row>
    <row r="524" spans="1:6" ht="25.5">
      <c r="B524" s="631" t="s">
        <v>1914</v>
      </c>
      <c r="C524" s="566"/>
    </row>
    <row r="525" spans="1:6">
      <c r="B525" s="631" t="s">
        <v>1913</v>
      </c>
      <c r="C525" s="695" t="s">
        <v>399</v>
      </c>
      <c r="D525" s="692">
        <v>1</v>
      </c>
      <c r="E525" s="696"/>
      <c r="F525" s="692">
        <f>D525*E525</f>
        <v>0</v>
      </c>
    </row>
    <row r="526" spans="1:6">
      <c r="B526" s="630"/>
      <c r="C526" s="566"/>
    </row>
    <row r="527" spans="1:6" ht="25.5">
      <c r="A527" s="632" t="s">
        <v>1916</v>
      </c>
      <c r="B527" s="630" t="s">
        <v>3008</v>
      </c>
      <c r="C527" s="566"/>
    </row>
    <row r="528" spans="1:6" ht="25.5">
      <c r="B528" s="631" t="s">
        <v>1905</v>
      </c>
      <c r="C528" s="566"/>
    </row>
    <row r="529" spans="1:6">
      <c r="B529" s="631" t="s">
        <v>1913</v>
      </c>
      <c r="C529" s="695" t="s">
        <v>399</v>
      </c>
      <c r="D529" s="692">
        <v>2</v>
      </c>
      <c r="E529" s="696"/>
      <c r="F529" s="692">
        <f>D529*E529</f>
        <v>0</v>
      </c>
    </row>
    <row r="530" spans="1:6">
      <c r="B530" s="631"/>
      <c r="C530" s="695"/>
      <c r="D530" s="692"/>
      <c r="E530" s="692"/>
      <c r="F530" s="692"/>
    </row>
    <row r="531" spans="1:6" ht="25.5">
      <c r="A531" s="632" t="s">
        <v>1915</v>
      </c>
      <c r="B531" s="630" t="s">
        <v>3009</v>
      </c>
      <c r="C531" s="566"/>
    </row>
    <row r="532" spans="1:6" ht="25.5">
      <c r="B532" s="631" t="s">
        <v>1914</v>
      </c>
      <c r="C532" s="566"/>
    </row>
    <row r="533" spans="1:6">
      <c r="B533" s="631" t="s">
        <v>1913</v>
      </c>
      <c r="C533" s="695" t="s">
        <v>399</v>
      </c>
      <c r="D533" s="692">
        <v>2</v>
      </c>
      <c r="E533" s="696"/>
      <c r="F533" s="692">
        <f>D533*E533</f>
        <v>0</v>
      </c>
    </row>
    <row r="534" spans="1:6">
      <c r="B534" s="631"/>
      <c r="C534" s="695"/>
      <c r="D534" s="692"/>
      <c r="E534" s="692"/>
      <c r="F534" s="692"/>
    </row>
    <row r="535" spans="1:6" ht="25.5">
      <c r="A535" s="632" t="s">
        <v>1912</v>
      </c>
      <c r="B535" s="630" t="s">
        <v>2947</v>
      </c>
      <c r="C535" s="566"/>
    </row>
    <row r="536" spans="1:6" ht="25.5">
      <c r="B536" s="631" t="s">
        <v>1911</v>
      </c>
      <c r="C536" s="566"/>
    </row>
    <row r="537" spans="1:6">
      <c r="B537" s="737" t="s">
        <v>1910</v>
      </c>
      <c r="C537" s="566"/>
      <c r="E537" s="569"/>
      <c r="F537" s="569"/>
    </row>
    <row r="538" spans="1:6">
      <c r="B538" s="631" t="s">
        <v>1899</v>
      </c>
      <c r="C538" s="695" t="s">
        <v>399</v>
      </c>
      <c r="D538" s="692">
        <v>1</v>
      </c>
      <c r="E538" s="696"/>
      <c r="F538" s="692">
        <f>D538*E538</f>
        <v>0</v>
      </c>
    </row>
    <row r="539" spans="1:6">
      <c r="B539" s="631"/>
      <c r="C539" s="695"/>
      <c r="D539" s="692"/>
    </row>
    <row r="540" spans="1:6" ht="25.5">
      <c r="A540" s="632" t="s">
        <v>1909</v>
      </c>
      <c r="B540" s="630" t="s">
        <v>2948</v>
      </c>
      <c r="C540" s="566"/>
    </row>
    <row r="541" spans="1:6" ht="25.5">
      <c r="B541" s="631" t="s">
        <v>1908</v>
      </c>
      <c r="C541" s="566"/>
    </row>
    <row r="542" spans="1:6">
      <c r="B542" s="631" t="s">
        <v>1907</v>
      </c>
      <c r="C542" s="566"/>
    </row>
    <row r="543" spans="1:6">
      <c r="B543" s="631" t="s">
        <v>1899</v>
      </c>
      <c r="C543" s="695" t="s">
        <v>399</v>
      </c>
      <c r="D543" s="692">
        <v>5</v>
      </c>
      <c r="E543" s="696"/>
      <c r="F543" s="692">
        <f>D543*E543</f>
        <v>0</v>
      </c>
    </row>
    <row r="544" spans="1:6">
      <c r="B544" s="631"/>
      <c r="C544" s="695"/>
      <c r="D544" s="692"/>
      <c r="E544" s="692"/>
      <c r="F544" s="692"/>
    </row>
    <row r="545" spans="1:6" ht="25.5">
      <c r="A545" s="632" t="s">
        <v>1906</v>
      </c>
      <c r="B545" s="630" t="s">
        <v>3010</v>
      </c>
      <c r="C545" s="566"/>
    </row>
    <row r="546" spans="1:6" ht="25.5">
      <c r="B546" s="631" t="s">
        <v>1905</v>
      </c>
      <c r="C546" s="566"/>
    </row>
    <row r="547" spans="1:6">
      <c r="B547" s="631" t="s">
        <v>1899</v>
      </c>
      <c r="C547" s="695" t="s">
        <v>399</v>
      </c>
      <c r="D547" s="692">
        <v>6</v>
      </c>
      <c r="E547" s="696"/>
      <c r="F547" s="692">
        <f>D547*E547</f>
        <v>0</v>
      </c>
    </row>
    <row r="548" spans="1:6">
      <c r="B548" s="631"/>
      <c r="C548" s="695"/>
      <c r="D548" s="692"/>
      <c r="E548" s="692"/>
      <c r="F548" s="692"/>
    </row>
    <row r="549" spans="1:6" ht="25.5">
      <c r="A549" s="632" t="s">
        <v>1904</v>
      </c>
      <c r="B549" s="630" t="s">
        <v>3011</v>
      </c>
      <c r="C549" s="699"/>
      <c r="D549" s="569"/>
      <c r="E549" s="569"/>
      <c r="F549" s="569"/>
    </row>
    <row r="550" spans="1:6" ht="25.5">
      <c r="A550" s="569"/>
      <c r="B550" s="631" t="s">
        <v>1903</v>
      </c>
      <c r="C550" s="699"/>
      <c r="D550" s="569"/>
      <c r="E550" s="569"/>
      <c r="F550" s="569"/>
    </row>
    <row r="551" spans="1:6">
      <c r="A551" s="569"/>
      <c r="B551" s="631" t="s">
        <v>1899</v>
      </c>
      <c r="C551" s="695" t="s">
        <v>399</v>
      </c>
      <c r="D551" s="692">
        <v>2</v>
      </c>
      <c r="E551" s="696"/>
      <c r="F551" s="692">
        <f>D551*E551</f>
        <v>0</v>
      </c>
    </row>
    <row r="552" spans="1:6">
      <c r="A552" s="569"/>
      <c r="B552" s="631"/>
      <c r="C552" s="695"/>
      <c r="D552" s="692"/>
      <c r="E552" s="692"/>
      <c r="F552" s="692"/>
    </row>
    <row r="553" spans="1:6" ht="38.25">
      <c r="A553" s="632" t="s">
        <v>1902</v>
      </c>
      <c r="B553" s="630" t="s">
        <v>3012</v>
      </c>
      <c r="C553" s="566"/>
    </row>
    <row r="554" spans="1:6" ht="25.5">
      <c r="B554" s="631" t="s">
        <v>1900</v>
      </c>
      <c r="C554" s="566"/>
    </row>
    <row r="555" spans="1:6">
      <c r="B555" s="631" t="s">
        <v>1899</v>
      </c>
      <c r="C555" s="695" t="s">
        <v>399</v>
      </c>
      <c r="D555" s="692">
        <v>1</v>
      </c>
      <c r="E555" s="696"/>
      <c r="F555" s="692">
        <f>D555*E555</f>
        <v>0</v>
      </c>
    </row>
    <row r="556" spans="1:6">
      <c r="B556" s="630"/>
      <c r="C556" s="566"/>
    </row>
    <row r="557" spans="1:6" ht="38.25">
      <c r="A557" s="632" t="s">
        <v>1901</v>
      </c>
      <c r="B557" s="630" t="s">
        <v>3013</v>
      </c>
      <c r="C557" s="566"/>
    </row>
    <row r="558" spans="1:6" ht="25.5">
      <c r="B558" s="631" t="s">
        <v>1900</v>
      </c>
      <c r="C558" s="566"/>
    </row>
    <row r="559" spans="1:6">
      <c r="B559" s="631" t="s">
        <v>1899</v>
      </c>
      <c r="C559" s="695" t="s">
        <v>399</v>
      </c>
      <c r="D559" s="692">
        <v>1</v>
      </c>
      <c r="E559" s="696"/>
      <c r="F559" s="692">
        <f>D559*E559</f>
        <v>0</v>
      </c>
    </row>
    <row r="560" spans="1:6" ht="15.75" customHeight="1">
      <c r="B560" s="631"/>
    </row>
    <row r="561" spans="1:6">
      <c r="A561" s="657"/>
      <c r="B561" s="658" t="s">
        <v>1898</v>
      </c>
      <c r="C561" s="596"/>
      <c r="D561" s="597"/>
      <c r="E561" s="597"/>
      <c r="F561" s="659">
        <f>SUM(F319:F560)</f>
        <v>0</v>
      </c>
    </row>
    <row r="564" spans="1:6" ht="15.75">
      <c r="A564" s="594" t="s">
        <v>1897</v>
      </c>
      <c r="B564" s="595" t="s">
        <v>1896</v>
      </c>
      <c r="C564" s="596"/>
      <c r="D564" s="597"/>
      <c r="E564" s="597"/>
      <c r="F564" s="597"/>
    </row>
    <row r="565" spans="1:6">
      <c r="A565" s="638"/>
      <c r="B565" s="198" t="s">
        <v>35</v>
      </c>
    </row>
    <row r="566" spans="1:6">
      <c r="A566" s="638" t="s">
        <v>0</v>
      </c>
      <c r="B566" s="197" t="s">
        <v>470</v>
      </c>
    </row>
    <row r="567" spans="1:6">
      <c r="A567" s="638" t="s">
        <v>1</v>
      </c>
      <c r="B567" s="197" t="s">
        <v>1574</v>
      </c>
    </row>
    <row r="568" spans="1:6">
      <c r="A568" s="638" t="s">
        <v>289</v>
      </c>
      <c r="B568" s="197" t="s">
        <v>280</v>
      </c>
    </row>
    <row r="569" spans="1:6">
      <c r="A569" s="638" t="s">
        <v>287</v>
      </c>
      <c r="B569" s="197" t="s">
        <v>1895</v>
      </c>
    </row>
    <row r="570" spans="1:6" ht="27.75" customHeight="1">
      <c r="A570" s="638" t="s">
        <v>285</v>
      </c>
      <c r="B570" s="197" t="s">
        <v>1569</v>
      </c>
    </row>
    <row r="571" spans="1:6" ht="15" customHeight="1">
      <c r="A571" s="638" t="s">
        <v>283</v>
      </c>
      <c r="B571" s="197" t="s">
        <v>1894</v>
      </c>
    </row>
    <row r="572" spans="1:6">
      <c r="A572" s="638" t="s">
        <v>281</v>
      </c>
      <c r="B572" s="197" t="s">
        <v>1893</v>
      </c>
    </row>
    <row r="573" spans="1:6">
      <c r="A573" s="638" t="s">
        <v>2</v>
      </c>
      <c r="B573" s="198" t="s">
        <v>272</v>
      </c>
    </row>
    <row r="574" spans="1:6">
      <c r="A574" s="638"/>
      <c r="B574" s="197" t="s">
        <v>271</v>
      </c>
    </row>
    <row r="575" spans="1:6">
      <c r="A575" s="638"/>
      <c r="B575" s="197" t="s">
        <v>270</v>
      </c>
    </row>
    <row r="576" spans="1:6">
      <c r="A576" s="638"/>
      <c r="B576" s="197" t="s">
        <v>269</v>
      </c>
    </row>
    <row r="577" spans="1:2">
      <c r="A577" s="638"/>
      <c r="B577" s="197" t="s">
        <v>268</v>
      </c>
    </row>
    <row r="578" spans="1:2">
      <c r="A578" s="638"/>
      <c r="B578" s="197" t="s">
        <v>267</v>
      </c>
    </row>
    <row r="579" spans="1:2">
      <c r="A579" s="638"/>
      <c r="B579" s="197" t="s">
        <v>266</v>
      </c>
    </row>
    <row r="580" spans="1:2">
      <c r="A580" s="638"/>
      <c r="B580" s="197" t="s">
        <v>265</v>
      </c>
    </row>
    <row r="581" spans="1:2">
      <c r="A581" s="638"/>
      <c r="B581" s="197" t="s">
        <v>264</v>
      </c>
    </row>
    <row r="582" spans="1:2">
      <c r="A582" s="638"/>
      <c r="B582" s="197" t="s">
        <v>263</v>
      </c>
    </row>
    <row r="583" spans="1:2">
      <c r="A583" s="638"/>
      <c r="B583" s="197" t="s">
        <v>262</v>
      </c>
    </row>
    <row r="584" spans="1:2" ht="12" customHeight="1">
      <c r="A584" s="638"/>
      <c r="B584" s="197" t="s">
        <v>261</v>
      </c>
    </row>
    <row r="585" spans="1:2">
      <c r="A585" s="638"/>
      <c r="B585" s="197" t="s">
        <v>260</v>
      </c>
    </row>
    <row r="586" spans="1:2">
      <c r="A586" s="638"/>
      <c r="B586" s="197" t="s">
        <v>259</v>
      </c>
    </row>
    <row r="587" spans="1:2">
      <c r="A587" s="638"/>
      <c r="B587" s="197" t="s">
        <v>258</v>
      </c>
    </row>
    <row r="588" spans="1:2" ht="27.75" customHeight="1">
      <c r="A588" s="638"/>
      <c r="B588" s="197" t="s">
        <v>257</v>
      </c>
    </row>
    <row r="589" spans="1:2">
      <c r="A589" s="638"/>
      <c r="B589" s="197" t="s">
        <v>256</v>
      </c>
    </row>
    <row r="590" spans="1:2" ht="24">
      <c r="A590" s="638"/>
      <c r="B590" s="197" t="s">
        <v>255</v>
      </c>
    </row>
    <row r="591" spans="1:2">
      <c r="A591" s="638"/>
      <c r="B591" s="197" t="s">
        <v>254</v>
      </c>
    </row>
    <row r="592" spans="1:2">
      <c r="A592" s="638"/>
      <c r="B592" s="197" t="s">
        <v>253</v>
      </c>
    </row>
    <row r="593" spans="1:6">
      <c r="A593" s="638"/>
      <c r="B593" s="197" t="s">
        <v>252</v>
      </c>
    </row>
    <row r="594" spans="1:6" ht="24">
      <c r="A594" s="638"/>
      <c r="B594" s="197" t="s">
        <v>251</v>
      </c>
    </row>
    <row r="595" spans="1:6" ht="25.5" customHeight="1">
      <c r="A595" s="638"/>
      <c r="B595" s="197" t="s">
        <v>250</v>
      </c>
    </row>
    <row r="596" spans="1:6" ht="24">
      <c r="A596" s="638"/>
      <c r="B596" s="197" t="s">
        <v>249</v>
      </c>
    </row>
    <row r="597" spans="1:6" ht="24">
      <c r="A597" s="638" t="s">
        <v>3</v>
      </c>
      <c r="B597" s="198" t="s">
        <v>248</v>
      </c>
    </row>
    <row r="598" spans="1:6" ht="24">
      <c r="A598" s="638" t="s">
        <v>4</v>
      </c>
      <c r="B598" s="197" t="s">
        <v>247</v>
      </c>
    </row>
    <row r="599" spans="1:6">
      <c r="A599" s="638" t="s">
        <v>143</v>
      </c>
      <c r="B599" s="197" t="s">
        <v>2952</v>
      </c>
    </row>
    <row r="600" spans="1:6">
      <c r="A600" s="638" t="s">
        <v>141</v>
      </c>
      <c r="B600" s="569" t="s">
        <v>2805</v>
      </c>
    </row>
    <row r="601" spans="1:6" ht="15.75" customHeight="1">
      <c r="B601" s="649" t="s">
        <v>1056</v>
      </c>
    </row>
    <row r="602" spans="1:6">
      <c r="B602" s="649"/>
    </row>
    <row r="603" spans="1:6">
      <c r="A603" s="643" t="s">
        <v>1892</v>
      </c>
      <c r="B603" s="630" t="s">
        <v>2831</v>
      </c>
    </row>
    <row r="604" spans="1:6" ht="173.45" customHeight="1">
      <c r="A604" s="643"/>
      <c r="B604" s="631" t="s">
        <v>3014</v>
      </c>
    </row>
    <row r="605" spans="1:6">
      <c r="A605" s="643"/>
      <c r="B605" s="631"/>
      <c r="C605" s="566" t="s">
        <v>193</v>
      </c>
      <c r="D605" s="605">
        <v>101.38</v>
      </c>
      <c r="E605" s="656"/>
      <c r="F605" s="567">
        <f>+D605*E605</f>
        <v>0</v>
      </c>
    </row>
    <row r="606" spans="1:6" ht="38.25">
      <c r="A606" s="643" t="s">
        <v>1891</v>
      </c>
      <c r="B606" s="631" t="s">
        <v>1890</v>
      </c>
      <c r="C606" s="566"/>
      <c r="F606" s="567"/>
    </row>
    <row r="607" spans="1:6">
      <c r="A607" s="643"/>
      <c r="B607" s="631"/>
      <c r="C607" s="566" t="s">
        <v>399</v>
      </c>
      <c r="D607" s="605">
        <v>4</v>
      </c>
      <c r="E607" s="656"/>
      <c r="F607" s="567">
        <f>+D607*E607</f>
        <v>0</v>
      </c>
    </row>
    <row r="608" spans="1:6">
      <c r="A608" s="643" t="s">
        <v>1889</v>
      </c>
      <c r="B608" s="630" t="s">
        <v>2832</v>
      </c>
    </row>
    <row r="609" spans="1:6" ht="118.5" customHeight="1">
      <c r="A609" s="643"/>
      <c r="B609" s="631" t="s">
        <v>1888</v>
      </c>
    </row>
    <row r="610" spans="1:6">
      <c r="A610" s="643"/>
      <c r="B610" s="631"/>
      <c r="C610" s="566" t="s">
        <v>193</v>
      </c>
      <c r="D610" s="605">
        <v>48.88</v>
      </c>
      <c r="E610" s="656"/>
      <c r="F610" s="567">
        <f>+D610*E610</f>
        <v>0</v>
      </c>
    </row>
    <row r="611" spans="1:6" ht="16.5" customHeight="1">
      <c r="A611" s="643" t="s">
        <v>1887</v>
      </c>
      <c r="B611" s="630" t="s">
        <v>2833</v>
      </c>
      <c r="C611" s="566"/>
      <c r="F611" s="567"/>
    </row>
    <row r="612" spans="1:6" ht="105" customHeight="1">
      <c r="A612" s="643"/>
      <c r="B612" s="631" t="s">
        <v>3015</v>
      </c>
      <c r="C612" s="566"/>
      <c r="F612" s="567"/>
    </row>
    <row r="613" spans="1:6" ht="38.450000000000003" customHeight="1">
      <c r="A613" s="643"/>
      <c r="B613" s="631" t="s">
        <v>1886</v>
      </c>
      <c r="C613" s="566"/>
      <c r="F613" s="567"/>
    </row>
    <row r="614" spans="1:6" ht="51">
      <c r="A614" s="643"/>
      <c r="B614" s="631" t="s">
        <v>1885</v>
      </c>
      <c r="C614" s="566"/>
      <c r="F614" s="567"/>
    </row>
    <row r="615" spans="1:6">
      <c r="A615" s="643" t="s">
        <v>179</v>
      </c>
      <c r="B615" s="631" t="s">
        <v>1884</v>
      </c>
      <c r="C615" s="566" t="s">
        <v>193</v>
      </c>
      <c r="D615" s="605">
        <v>147.61000000000001</v>
      </c>
      <c r="E615" s="656"/>
      <c r="F615" s="567">
        <f>+D615*E615</f>
        <v>0</v>
      </c>
    </row>
    <row r="616" spans="1:6">
      <c r="A616" s="643" t="s">
        <v>177</v>
      </c>
      <c r="B616" s="631" t="s">
        <v>1883</v>
      </c>
      <c r="C616" s="566" t="s">
        <v>193</v>
      </c>
      <c r="D616" s="605">
        <v>25.7</v>
      </c>
      <c r="E616" s="656"/>
      <c r="F616" s="567">
        <f>+D616*E616</f>
        <v>0</v>
      </c>
    </row>
    <row r="617" spans="1:6">
      <c r="A617" s="643"/>
      <c r="B617" s="631"/>
      <c r="C617" s="566"/>
      <c r="F617" s="567"/>
    </row>
    <row r="618" spans="1:6">
      <c r="A618" s="643" t="s">
        <v>1877</v>
      </c>
      <c r="B618" s="630" t="s">
        <v>1882</v>
      </c>
      <c r="C618" s="566"/>
      <c r="F618" s="567"/>
    </row>
    <row r="619" spans="1:6">
      <c r="A619" s="643"/>
      <c r="B619" s="631" t="s">
        <v>1881</v>
      </c>
      <c r="C619" s="566"/>
      <c r="F619" s="567"/>
    </row>
    <row r="620" spans="1:6">
      <c r="A620" s="643" t="s">
        <v>179</v>
      </c>
      <c r="B620" s="631" t="s">
        <v>1880</v>
      </c>
      <c r="C620" s="566" t="s">
        <v>193</v>
      </c>
      <c r="D620" s="605">
        <v>4.2</v>
      </c>
      <c r="E620" s="656"/>
      <c r="F620" s="567">
        <f>+D620*E620</f>
        <v>0</v>
      </c>
    </row>
    <row r="621" spans="1:6">
      <c r="A621" s="643" t="s">
        <v>177</v>
      </c>
      <c r="B621" s="631" t="s">
        <v>1879</v>
      </c>
      <c r="C621" s="566" t="s">
        <v>193</v>
      </c>
      <c r="D621" s="605">
        <v>2.9</v>
      </c>
      <c r="E621" s="656"/>
      <c r="F621" s="567">
        <f>+D621*E621</f>
        <v>0</v>
      </c>
    </row>
    <row r="622" spans="1:6">
      <c r="A622" s="643" t="s">
        <v>175</v>
      </c>
      <c r="B622" s="631" t="s">
        <v>1878</v>
      </c>
      <c r="C622" s="566" t="s">
        <v>193</v>
      </c>
      <c r="D622" s="605">
        <v>1.5</v>
      </c>
      <c r="E622" s="656"/>
      <c r="F622" s="567">
        <f>+D622*E622</f>
        <v>0</v>
      </c>
    </row>
    <row r="623" spans="1:6">
      <c r="A623" s="643"/>
      <c r="B623" s="631"/>
      <c r="C623" s="566"/>
      <c r="F623" s="567"/>
    </row>
    <row r="624" spans="1:6" ht="25.5">
      <c r="A624" s="643" t="s">
        <v>1877</v>
      </c>
      <c r="B624" s="631" t="s">
        <v>1876</v>
      </c>
      <c r="C624" s="197"/>
      <c r="D624" s="569"/>
      <c r="E624" s="569"/>
      <c r="F624" s="569"/>
    </row>
    <row r="625" spans="1:6">
      <c r="A625" s="643"/>
      <c r="B625" s="631"/>
      <c r="C625" s="566" t="s">
        <v>193</v>
      </c>
      <c r="D625" s="605">
        <v>30.72</v>
      </c>
      <c r="E625" s="656"/>
      <c r="F625" s="567">
        <f>+D625*E625</f>
        <v>0</v>
      </c>
    </row>
    <row r="626" spans="1:6">
      <c r="A626" s="643"/>
      <c r="B626" s="631"/>
      <c r="C626" s="566"/>
      <c r="F626" s="567"/>
    </row>
    <row r="627" spans="1:6" ht="72" customHeight="1">
      <c r="A627" s="643" t="s">
        <v>1875</v>
      </c>
      <c r="B627" s="630" t="s">
        <v>2834</v>
      </c>
      <c r="C627" s="566"/>
      <c r="F627" s="567"/>
    </row>
    <row r="628" spans="1:6">
      <c r="A628" s="643"/>
      <c r="B628" s="631"/>
      <c r="C628" s="566" t="s">
        <v>193</v>
      </c>
      <c r="D628" s="605">
        <v>24.17</v>
      </c>
      <c r="E628" s="656"/>
      <c r="F628" s="567">
        <f>+D628*E628</f>
        <v>0</v>
      </c>
    </row>
    <row r="629" spans="1:6">
      <c r="A629" s="643" t="s">
        <v>1874</v>
      </c>
      <c r="B629" s="630" t="s">
        <v>2835</v>
      </c>
    </row>
    <row r="630" spans="1:6" ht="120" customHeight="1">
      <c r="A630" s="643"/>
      <c r="B630" s="631" t="s">
        <v>1870</v>
      </c>
    </row>
    <row r="631" spans="1:6">
      <c r="A631" s="643" t="s">
        <v>179</v>
      </c>
      <c r="B631" s="631" t="s">
        <v>1873</v>
      </c>
      <c r="C631" s="566" t="s">
        <v>193</v>
      </c>
      <c r="D631" s="605">
        <v>10.62</v>
      </c>
      <c r="E631" s="656"/>
      <c r="F631" s="567">
        <f>+D631*E631</f>
        <v>0</v>
      </c>
    </row>
    <row r="632" spans="1:6">
      <c r="A632" s="643" t="s">
        <v>177</v>
      </c>
      <c r="B632" s="631" t="s">
        <v>1872</v>
      </c>
      <c r="C632" s="566" t="s">
        <v>193</v>
      </c>
      <c r="D632" s="605">
        <v>7.78</v>
      </c>
      <c r="E632" s="656"/>
      <c r="F632" s="567">
        <f>+D632*E632</f>
        <v>0</v>
      </c>
    </row>
    <row r="633" spans="1:6">
      <c r="A633" s="643"/>
      <c r="B633" s="631"/>
      <c r="C633" s="566"/>
      <c r="F633" s="567"/>
    </row>
    <row r="634" spans="1:6">
      <c r="A634" s="643" t="s">
        <v>1871</v>
      </c>
      <c r="B634" s="630" t="s">
        <v>2836</v>
      </c>
    </row>
    <row r="635" spans="1:6" ht="119.1" customHeight="1">
      <c r="A635" s="643"/>
      <c r="B635" s="631" t="s">
        <v>1870</v>
      </c>
    </row>
    <row r="636" spans="1:6">
      <c r="A636" s="643" t="s">
        <v>179</v>
      </c>
      <c r="B636" s="631" t="s">
        <v>1869</v>
      </c>
      <c r="C636" s="566" t="s">
        <v>193</v>
      </c>
      <c r="D636" s="605">
        <v>25.21</v>
      </c>
      <c r="E636" s="656"/>
      <c r="F636" s="567">
        <f>+D636*E636</f>
        <v>0</v>
      </c>
    </row>
    <row r="637" spans="1:6">
      <c r="A637" s="643" t="s">
        <v>177</v>
      </c>
      <c r="B637" s="631" t="s">
        <v>1868</v>
      </c>
      <c r="C637" s="566" t="s">
        <v>193</v>
      </c>
      <c r="D637" s="605">
        <v>12.31</v>
      </c>
      <c r="E637" s="656"/>
      <c r="F637" s="567">
        <f>+D637*E637</f>
        <v>0</v>
      </c>
    </row>
    <row r="638" spans="1:6">
      <c r="A638" s="643" t="s">
        <v>175</v>
      </c>
      <c r="B638" s="631" t="s">
        <v>1867</v>
      </c>
      <c r="C638" s="566" t="s">
        <v>193</v>
      </c>
      <c r="D638" s="605">
        <v>1.94</v>
      </c>
      <c r="E638" s="656"/>
      <c r="F638" s="567">
        <f>+D638*E638</f>
        <v>0</v>
      </c>
    </row>
    <row r="639" spans="1:6">
      <c r="A639" s="643" t="s">
        <v>173</v>
      </c>
      <c r="B639" s="631" t="s">
        <v>1866</v>
      </c>
      <c r="C639" s="566" t="s">
        <v>193</v>
      </c>
      <c r="D639" s="605">
        <v>14.7</v>
      </c>
      <c r="E639" s="656"/>
      <c r="F639" s="567">
        <f>+D639*E639</f>
        <v>0</v>
      </c>
    </row>
    <row r="640" spans="1:6">
      <c r="A640" s="643"/>
      <c r="B640" s="631"/>
      <c r="C640" s="566"/>
      <c r="F640" s="567"/>
    </row>
    <row r="641" spans="1:6">
      <c r="A641" s="643" t="s">
        <v>1865</v>
      </c>
      <c r="B641" s="630" t="s">
        <v>2837</v>
      </c>
      <c r="C641" s="566"/>
      <c r="F641" s="567"/>
    </row>
    <row r="642" spans="1:6" ht="63.75">
      <c r="A642" s="643"/>
      <c r="B642" s="631" t="s">
        <v>1864</v>
      </c>
      <c r="C642" s="566"/>
      <c r="F642" s="567"/>
    </row>
    <row r="643" spans="1:6">
      <c r="A643" s="643"/>
      <c r="B643" s="631"/>
      <c r="C643" s="566" t="s">
        <v>193</v>
      </c>
      <c r="D643" s="605">
        <v>78.08</v>
      </c>
      <c r="E643" s="656"/>
      <c r="F643" s="567">
        <f>+D643*E643</f>
        <v>0</v>
      </c>
    </row>
    <row r="644" spans="1:6">
      <c r="A644" s="643"/>
      <c r="B644" s="631"/>
      <c r="C644" s="566"/>
      <c r="F644" s="567"/>
    </row>
    <row r="645" spans="1:6">
      <c r="A645" s="657"/>
      <c r="B645" s="658" t="s">
        <v>1863</v>
      </c>
      <c r="C645" s="596"/>
      <c r="D645" s="597"/>
      <c r="E645" s="597"/>
      <c r="F645" s="659">
        <f>SUM(F565:F643)</f>
        <v>0</v>
      </c>
    </row>
    <row r="648" spans="1:6" ht="15.75">
      <c r="A648" s="594" t="s">
        <v>1862</v>
      </c>
      <c r="B648" s="595" t="s">
        <v>1861</v>
      </c>
      <c r="C648" s="596"/>
      <c r="D648" s="597"/>
      <c r="E648" s="597"/>
      <c r="F648" s="597"/>
    </row>
    <row r="649" spans="1:6">
      <c r="A649" s="638"/>
      <c r="B649" s="198" t="s">
        <v>35</v>
      </c>
    </row>
    <row r="650" spans="1:6" ht="13.5" customHeight="1">
      <c r="A650" s="638"/>
      <c r="B650" s="197" t="s">
        <v>470</v>
      </c>
    </row>
    <row r="651" spans="1:6" ht="24">
      <c r="A651" s="638" t="s">
        <v>0</v>
      </c>
      <c r="B651" s="197" t="s">
        <v>1596</v>
      </c>
    </row>
    <row r="652" spans="1:6" ht="13.5" customHeight="1">
      <c r="A652" s="638" t="s">
        <v>1</v>
      </c>
      <c r="B652" s="197" t="s">
        <v>1060</v>
      </c>
    </row>
    <row r="653" spans="1:6" ht="14.25" customHeight="1">
      <c r="A653" s="638" t="s">
        <v>289</v>
      </c>
      <c r="B653" s="197" t="s">
        <v>288</v>
      </c>
    </row>
    <row r="654" spans="1:6">
      <c r="A654" s="638" t="s">
        <v>287</v>
      </c>
      <c r="B654" s="197" t="s">
        <v>286</v>
      </c>
    </row>
    <row r="655" spans="1:6" ht="15" customHeight="1">
      <c r="A655" s="638" t="s">
        <v>285</v>
      </c>
      <c r="B655" s="197" t="s">
        <v>1059</v>
      </c>
    </row>
    <row r="656" spans="1:6">
      <c r="A656" s="638" t="s">
        <v>283</v>
      </c>
      <c r="B656" s="197" t="s">
        <v>282</v>
      </c>
    </row>
    <row r="657" spans="1:2">
      <c r="A657" s="638" t="s">
        <v>281</v>
      </c>
      <c r="B657" s="197" t="s">
        <v>280</v>
      </c>
    </row>
    <row r="658" spans="1:2" ht="24">
      <c r="A658" s="638" t="s">
        <v>279</v>
      </c>
      <c r="B658" s="197" t="s">
        <v>278</v>
      </c>
    </row>
    <row r="659" spans="1:2" ht="12.75" customHeight="1">
      <c r="A659" s="638" t="s">
        <v>277</v>
      </c>
      <c r="B659" s="197" t="s">
        <v>1058</v>
      </c>
    </row>
    <row r="660" spans="1:2" ht="27.75" customHeight="1">
      <c r="A660" s="638" t="s">
        <v>275</v>
      </c>
      <c r="B660" s="197" t="s">
        <v>1057</v>
      </c>
    </row>
    <row r="661" spans="1:2">
      <c r="A661" s="638" t="s">
        <v>2</v>
      </c>
      <c r="B661" s="198" t="s">
        <v>272</v>
      </c>
    </row>
    <row r="662" spans="1:2">
      <c r="A662" s="638"/>
      <c r="B662" s="197" t="s">
        <v>271</v>
      </c>
    </row>
    <row r="663" spans="1:2">
      <c r="A663" s="638"/>
      <c r="B663" s="197" t="s">
        <v>3073</v>
      </c>
    </row>
    <row r="664" spans="1:2">
      <c r="A664" s="638"/>
      <c r="B664" s="197" t="s">
        <v>269</v>
      </c>
    </row>
    <row r="665" spans="1:2">
      <c r="A665" s="638"/>
      <c r="B665" s="197" t="s">
        <v>268</v>
      </c>
    </row>
    <row r="666" spans="1:2">
      <c r="A666" s="638"/>
      <c r="B666" s="197" t="s">
        <v>267</v>
      </c>
    </row>
    <row r="667" spans="1:2">
      <c r="A667" s="638"/>
      <c r="B667" s="197" t="s">
        <v>266</v>
      </c>
    </row>
    <row r="668" spans="1:2">
      <c r="A668" s="638"/>
      <c r="B668" s="197" t="s">
        <v>265</v>
      </c>
    </row>
    <row r="669" spans="1:2">
      <c r="A669" s="638"/>
      <c r="B669" s="197" t="s">
        <v>264</v>
      </c>
    </row>
    <row r="670" spans="1:2">
      <c r="A670" s="638"/>
      <c r="B670" s="197" t="s">
        <v>263</v>
      </c>
    </row>
    <row r="671" spans="1:2">
      <c r="A671" s="638"/>
      <c r="B671" s="197" t="s">
        <v>262</v>
      </c>
    </row>
    <row r="672" spans="1:2" ht="13.5" customHeight="1">
      <c r="A672" s="638"/>
      <c r="B672" s="197" t="s">
        <v>261</v>
      </c>
    </row>
    <row r="673" spans="1:2">
      <c r="A673" s="638"/>
      <c r="B673" s="197" t="s">
        <v>260</v>
      </c>
    </row>
    <row r="674" spans="1:2">
      <c r="A674" s="638"/>
      <c r="B674" s="197" t="s">
        <v>259</v>
      </c>
    </row>
    <row r="675" spans="1:2">
      <c r="A675" s="638"/>
      <c r="B675" s="197" t="s">
        <v>258</v>
      </c>
    </row>
    <row r="676" spans="1:2" ht="25.5" customHeight="1">
      <c r="A676" s="638"/>
      <c r="B676" s="197" t="s">
        <v>257</v>
      </c>
    </row>
    <row r="677" spans="1:2" ht="12.75" customHeight="1">
      <c r="A677" s="638"/>
      <c r="B677" s="197" t="s">
        <v>256</v>
      </c>
    </row>
    <row r="678" spans="1:2" ht="24">
      <c r="A678" s="638"/>
      <c r="B678" s="197" t="s">
        <v>255</v>
      </c>
    </row>
    <row r="679" spans="1:2">
      <c r="A679" s="638"/>
      <c r="B679" s="197" t="s">
        <v>254</v>
      </c>
    </row>
    <row r="680" spans="1:2" ht="10.5" customHeight="1">
      <c r="A680" s="638"/>
      <c r="B680" s="197" t="s">
        <v>253</v>
      </c>
    </row>
    <row r="681" spans="1:2">
      <c r="A681" s="638"/>
      <c r="B681" s="197" t="s">
        <v>252</v>
      </c>
    </row>
    <row r="682" spans="1:2" ht="24">
      <c r="A682" s="638"/>
      <c r="B682" s="197" t="s">
        <v>251</v>
      </c>
    </row>
    <row r="683" spans="1:2" ht="24">
      <c r="A683" s="638"/>
      <c r="B683" s="197" t="s">
        <v>250</v>
      </c>
    </row>
    <row r="684" spans="1:2" ht="24">
      <c r="A684" s="638"/>
      <c r="B684" s="197" t="s">
        <v>249</v>
      </c>
    </row>
    <row r="685" spans="1:2" ht="25.5" customHeight="1">
      <c r="A685" s="638" t="s">
        <v>3</v>
      </c>
      <c r="B685" s="198" t="s">
        <v>248</v>
      </c>
    </row>
    <row r="686" spans="1:2" ht="25.5" customHeight="1">
      <c r="A686" s="638" t="s">
        <v>4</v>
      </c>
      <c r="B686" s="197" t="s">
        <v>247</v>
      </c>
    </row>
    <row r="687" spans="1:2" ht="18" customHeight="1">
      <c r="B687" s="649" t="s">
        <v>1056</v>
      </c>
    </row>
    <row r="688" spans="1:2">
      <c r="B688" s="649"/>
    </row>
    <row r="689" spans="1:6" ht="80.45" customHeight="1">
      <c r="A689" s="632" t="s">
        <v>1860</v>
      </c>
      <c r="B689" s="630" t="s">
        <v>2838</v>
      </c>
    </row>
    <row r="690" spans="1:6">
      <c r="A690" s="632" t="s">
        <v>179</v>
      </c>
      <c r="B690" s="631" t="s">
        <v>1859</v>
      </c>
      <c r="C690" s="566" t="s">
        <v>193</v>
      </c>
      <c r="D690" s="605">
        <v>357.09</v>
      </c>
      <c r="E690" s="656"/>
      <c r="F690" s="605">
        <f>+D690*E690</f>
        <v>0</v>
      </c>
    </row>
    <row r="691" spans="1:6">
      <c r="A691" s="632" t="s">
        <v>177</v>
      </c>
      <c r="B691" s="631" t="s">
        <v>1858</v>
      </c>
      <c r="C691" s="566" t="s">
        <v>193</v>
      </c>
      <c r="D691" s="605">
        <v>1624.26</v>
      </c>
      <c r="E691" s="656"/>
      <c r="F691" s="605">
        <f>+D691*E691</f>
        <v>0</v>
      </c>
    </row>
    <row r="692" spans="1:6">
      <c r="A692" s="632" t="s">
        <v>175</v>
      </c>
      <c r="B692" s="631" t="s">
        <v>1857</v>
      </c>
      <c r="C692" s="566" t="s">
        <v>193</v>
      </c>
      <c r="D692" s="605">
        <v>361.61</v>
      </c>
      <c r="E692" s="656"/>
      <c r="F692" s="605">
        <f>+D692*E692</f>
        <v>0</v>
      </c>
    </row>
    <row r="693" spans="1:6">
      <c r="A693" s="632" t="s">
        <v>173</v>
      </c>
      <c r="B693" s="631" t="s">
        <v>1856</v>
      </c>
      <c r="C693" s="566" t="s">
        <v>193</v>
      </c>
      <c r="D693" s="605">
        <v>449.15</v>
      </c>
      <c r="E693" s="656"/>
      <c r="F693" s="605">
        <f>+D693*E693</f>
        <v>0</v>
      </c>
    </row>
    <row r="694" spans="1:6">
      <c r="B694" s="631"/>
      <c r="C694" s="566"/>
    </row>
    <row r="695" spans="1:6" ht="76.5">
      <c r="A695" s="632" t="s">
        <v>1855</v>
      </c>
      <c r="B695" s="630" t="s">
        <v>2839</v>
      </c>
      <c r="C695" s="566"/>
    </row>
    <row r="696" spans="1:6">
      <c r="A696" s="632" t="s">
        <v>179</v>
      </c>
      <c r="B696" s="631" t="s">
        <v>1854</v>
      </c>
      <c r="C696" s="566" t="s">
        <v>193</v>
      </c>
      <c r="D696" s="605">
        <v>176.33</v>
      </c>
      <c r="E696" s="656"/>
      <c r="F696" s="605">
        <f t="shared" ref="F696:F701" si="5">+D696*E696</f>
        <v>0</v>
      </c>
    </row>
    <row r="697" spans="1:6">
      <c r="A697" s="632" t="s">
        <v>1853</v>
      </c>
      <c r="B697" s="631" t="s">
        <v>1852</v>
      </c>
      <c r="C697" s="566" t="s">
        <v>193</v>
      </c>
      <c r="D697" s="605">
        <v>956.56</v>
      </c>
      <c r="E697" s="656"/>
      <c r="F697" s="605">
        <f t="shared" si="5"/>
        <v>0</v>
      </c>
    </row>
    <row r="698" spans="1:6">
      <c r="A698" s="632" t="s">
        <v>175</v>
      </c>
      <c r="B698" s="631" t="s">
        <v>1851</v>
      </c>
      <c r="C698" s="566" t="s">
        <v>193</v>
      </c>
      <c r="D698" s="605">
        <v>222.93</v>
      </c>
      <c r="E698" s="656"/>
      <c r="F698" s="605">
        <f t="shared" si="5"/>
        <v>0</v>
      </c>
    </row>
    <row r="699" spans="1:6">
      <c r="A699" s="632" t="s">
        <v>173</v>
      </c>
      <c r="B699" s="631" t="s">
        <v>1850</v>
      </c>
      <c r="C699" s="566" t="s">
        <v>193</v>
      </c>
      <c r="D699" s="605">
        <v>189.43</v>
      </c>
      <c r="E699" s="656"/>
      <c r="F699" s="605">
        <f t="shared" si="5"/>
        <v>0</v>
      </c>
    </row>
    <row r="700" spans="1:6">
      <c r="A700" s="632" t="s">
        <v>171</v>
      </c>
      <c r="B700" s="631" t="s">
        <v>1849</v>
      </c>
      <c r="C700" s="566" t="s">
        <v>193</v>
      </c>
      <c r="D700" s="605">
        <v>125.48</v>
      </c>
      <c r="E700" s="656"/>
      <c r="F700" s="605">
        <f t="shared" si="5"/>
        <v>0</v>
      </c>
    </row>
    <row r="701" spans="1:6">
      <c r="A701" s="632" t="s">
        <v>169</v>
      </c>
      <c r="B701" s="631" t="s">
        <v>1848</v>
      </c>
      <c r="C701" s="566" t="s">
        <v>193</v>
      </c>
      <c r="D701" s="605">
        <v>23.9</v>
      </c>
      <c r="E701" s="656"/>
      <c r="F701" s="605">
        <f t="shared" si="5"/>
        <v>0</v>
      </c>
    </row>
    <row r="702" spans="1:6">
      <c r="B702" s="631"/>
      <c r="C702" s="566"/>
    </row>
    <row r="703" spans="1:6" ht="83.1" customHeight="1">
      <c r="A703" s="632" t="s">
        <v>1847</v>
      </c>
      <c r="B703" s="630" t="s">
        <v>2840</v>
      </c>
      <c r="C703" s="566"/>
    </row>
    <row r="704" spans="1:6">
      <c r="A704" s="632" t="s">
        <v>179</v>
      </c>
      <c r="B704" s="631" t="s">
        <v>1846</v>
      </c>
      <c r="C704" s="566" t="s">
        <v>193</v>
      </c>
      <c r="D704" s="605">
        <v>3295.98</v>
      </c>
      <c r="E704" s="656"/>
      <c r="F704" s="605">
        <f>+D704*E704</f>
        <v>0</v>
      </c>
    </row>
    <row r="705" spans="1:6">
      <c r="A705" s="632" t="s">
        <v>177</v>
      </c>
      <c r="B705" s="631" t="s">
        <v>1845</v>
      </c>
      <c r="C705" s="566" t="s">
        <v>193</v>
      </c>
      <c r="D705" s="605">
        <v>368.51</v>
      </c>
      <c r="E705" s="656"/>
      <c r="F705" s="605">
        <f>+D705*E705</f>
        <v>0</v>
      </c>
    </row>
    <row r="706" spans="1:6">
      <c r="B706" s="631"/>
      <c r="C706" s="566"/>
    </row>
    <row r="707" spans="1:6" ht="65.45" customHeight="1">
      <c r="A707" s="632" t="s">
        <v>1844</v>
      </c>
      <c r="B707" s="630" t="s">
        <v>2841</v>
      </c>
      <c r="C707" s="566"/>
    </row>
    <row r="708" spans="1:6">
      <c r="B708" s="631"/>
      <c r="C708" s="566" t="s">
        <v>193</v>
      </c>
      <c r="D708" s="605">
        <v>598.49</v>
      </c>
      <c r="E708" s="656"/>
      <c r="F708" s="605">
        <f>+D708*E708</f>
        <v>0</v>
      </c>
    </row>
    <row r="709" spans="1:6">
      <c r="A709" s="632" t="s">
        <v>1844</v>
      </c>
      <c r="B709" s="630" t="s">
        <v>2842</v>
      </c>
      <c r="C709" s="566"/>
    </row>
    <row r="710" spans="1:6" ht="51">
      <c r="B710" s="631" t="s">
        <v>2843</v>
      </c>
      <c r="C710" s="566"/>
    </row>
    <row r="711" spans="1:6">
      <c r="B711" s="631" t="s">
        <v>2844</v>
      </c>
      <c r="C711" s="566"/>
    </row>
    <row r="712" spans="1:6">
      <c r="B712" s="631" t="s">
        <v>2845</v>
      </c>
      <c r="C712" s="566"/>
    </row>
    <row r="713" spans="1:6">
      <c r="B713" s="631" t="s">
        <v>2846</v>
      </c>
      <c r="C713" s="566"/>
    </row>
    <row r="714" spans="1:6" ht="25.5">
      <c r="A714" s="632" t="s">
        <v>179</v>
      </c>
      <c r="B714" s="631" t="s">
        <v>2847</v>
      </c>
      <c r="C714" s="566"/>
    </row>
    <row r="715" spans="1:6">
      <c r="B715" s="631"/>
      <c r="C715" s="566" t="s">
        <v>193</v>
      </c>
      <c r="D715" s="605">
        <v>0</v>
      </c>
      <c r="E715" s="656"/>
      <c r="F715" s="605">
        <f>+D715*E715</f>
        <v>0</v>
      </c>
    </row>
    <row r="716" spans="1:6">
      <c r="A716" s="632" t="s">
        <v>177</v>
      </c>
      <c r="B716" s="631" t="s">
        <v>2848</v>
      </c>
      <c r="C716" s="566"/>
    </row>
    <row r="717" spans="1:6">
      <c r="B717" s="631"/>
      <c r="C717" s="566" t="s">
        <v>193</v>
      </c>
      <c r="D717" s="605">
        <v>0</v>
      </c>
      <c r="E717" s="656"/>
      <c r="F717" s="605">
        <f>+D717*E717</f>
        <v>0</v>
      </c>
    </row>
    <row r="718" spans="1:6" ht="25.5">
      <c r="A718" s="632" t="s">
        <v>175</v>
      </c>
      <c r="B718" s="631" t="s">
        <v>2849</v>
      </c>
      <c r="C718" s="566"/>
    </row>
    <row r="719" spans="1:6">
      <c r="B719" s="631"/>
      <c r="C719" s="566" t="s">
        <v>229</v>
      </c>
      <c r="D719" s="605">
        <v>0</v>
      </c>
      <c r="E719" s="656"/>
      <c r="F719" s="605">
        <f>+D719*E719</f>
        <v>0</v>
      </c>
    </row>
    <row r="720" spans="1:6" ht="25.5">
      <c r="A720" s="632" t="s">
        <v>173</v>
      </c>
      <c r="B720" s="631" t="s">
        <v>2850</v>
      </c>
      <c r="C720" s="566"/>
    </row>
    <row r="721" spans="1:6">
      <c r="B721" s="631"/>
      <c r="C721" s="566" t="s">
        <v>229</v>
      </c>
      <c r="D721" s="605">
        <v>0</v>
      </c>
      <c r="E721" s="656"/>
      <c r="F721" s="605">
        <f>+D721*E721</f>
        <v>0</v>
      </c>
    </row>
    <row r="722" spans="1:6" ht="25.5">
      <c r="A722" s="632" t="s">
        <v>171</v>
      </c>
      <c r="B722" s="631" t="s">
        <v>2851</v>
      </c>
      <c r="C722" s="566"/>
    </row>
    <row r="723" spans="1:6">
      <c r="B723" s="631"/>
      <c r="C723" s="566" t="s">
        <v>193</v>
      </c>
      <c r="D723" s="605">
        <v>0</v>
      </c>
      <c r="E723" s="656"/>
      <c r="F723" s="605">
        <f>+D723*E723</f>
        <v>0</v>
      </c>
    </row>
    <row r="724" spans="1:6">
      <c r="B724" s="631"/>
      <c r="C724" s="566"/>
    </row>
    <row r="725" spans="1:6" ht="25.5">
      <c r="A725" s="632" t="s">
        <v>169</v>
      </c>
      <c r="B725" s="631" t="s">
        <v>2852</v>
      </c>
      <c r="C725" s="566"/>
    </row>
    <row r="726" spans="1:6">
      <c r="B726" s="631"/>
      <c r="C726" s="566" t="s">
        <v>193</v>
      </c>
      <c r="D726" s="605">
        <v>0</v>
      </c>
      <c r="E726" s="656"/>
      <c r="F726" s="605">
        <f>+D726*E726</f>
        <v>0</v>
      </c>
    </row>
    <row r="727" spans="1:6" ht="25.5">
      <c r="B727" s="631" t="s">
        <v>2949</v>
      </c>
      <c r="C727" s="566"/>
    </row>
    <row r="728" spans="1:6">
      <c r="B728" s="631"/>
    </row>
    <row r="729" spans="1:6">
      <c r="A729" s="635"/>
      <c r="B729" s="636" t="s">
        <v>2853</v>
      </c>
      <c r="C729" s="601"/>
      <c r="D729" s="602"/>
      <c r="E729" s="637"/>
      <c r="F729" s="637">
        <f>SUM(F649:F728)</f>
        <v>0</v>
      </c>
    </row>
    <row r="732" spans="1:6" ht="15.75">
      <c r="A732" s="594" t="s">
        <v>1843</v>
      </c>
      <c r="B732" s="595" t="s">
        <v>1842</v>
      </c>
      <c r="C732" s="596"/>
      <c r="D732" s="597"/>
      <c r="E732" s="597"/>
      <c r="F732" s="597"/>
    </row>
    <row r="733" spans="1:6">
      <c r="A733" s="638"/>
      <c r="B733" s="700" t="s">
        <v>1020</v>
      </c>
    </row>
    <row r="734" spans="1:6">
      <c r="A734" s="638"/>
      <c r="B734" s="197" t="s">
        <v>470</v>
      </c>
    </row>
    <row r="735" spans="1:6">
      <c r="A735" s="638"/>
      <c r="B735" s="198" t="s">
        <v>1841</v>
      </c>
    </row>
    <row r="736" spans="1:6" ht="24">
      <c r="A736" s="638" t="s">
        <v>0</v>
      </c>
      <c r="B736" s="197" t="s">
        <v>1840</v>
      </c>
    </row>
    <row r="737" spans="1:2" ht="13.5" customHeight="1">
      <c r="A737" s="638" t="s">
        <v>1</v>
      </c>
      <c r="B737" s="197" t="s">
        <v>1060</v>
      </c>
    </row>
    <row r="738" spans="1:2" ht="13.5" customHeight="1">
      <c r="A738" s="638" t="s">
        <v>289</v>
      </c>
      <c r="B738" s="197" t="s">
        <v>288</v>
      </c>
    </row>
    <row r="739" spans="1:2">
      <c r="A739" s="638" t="s">
        <v>287</v>
      </c>
      <c r="B739" s="197" t="s">
        <v>286</v>
      </c>
    </row>
    <row r="740" spans="1:2">
      <c r="A740" s="638" t="s">
        <v>285</v>
      </c>
      <c r="B740" s="197" t="s">
        <v>1059</v>
      </c>
    </row>
    <row r="741" spans="1:2">
      <c r="A741" s="638" t="s">
        <v>283</v>
      </c>
      <c r="B741" s="197" t="s">
        <v>282</v>
      </c>
    </row>
    <row r="742" spans="1:2">
      <c r="A742" s="638" t="s">
        <v>281</v>
      </c>
      <c r="B742" s="197" t="s">
        <v>280</v>
      </c>
    </row>
    <row r="743" spans="1:2" ht="24">
      <c r="A743" s="638" t="s">
        <v>279</v>
      </c>
      <c r="B743" s="197" t="s">
        <v>278</v>
      </c>
    </row>
    <row r="744" spans="1:2">
      <c r="A744" s="638" t="s">
        <v>277</v>
      </c>
      <c r="B744" s="197" t="s">
        <v>1058</v>
      </c>
    </row>
    <row r="745" spans="1:2" ht="27" customHeight="1">
      <c r="A745" s="638" t="s">
        <v>275</v>
      </c>
      <c r="B745" s="197" t="s">
        <v>1057</v>
      </c>
    </row>
    <row r="746" spans="1:2" ht="12" customHeight="1">
      <c r="A746" s="638" t="s">
        <v>2</v>
      </c>
      <c r="B746" s="198" t="s">
        <v>272</v>
      </c>
    </row>
    <row r="747" spans="1:2">
      <c r="A747" s="638"/>
      <c r="B747" s="197" t="s">
        <v>271</v>
      </c>
    </row>
    <row r="748" spans="1:2">
      <c r="A748" s="638"/>
      <c r="B748" s="197" t="s">
        <v>270</v>
      </c>
    </row>
    <row r="749" spans="1:2">
      <c r="A749" s="638"/>
      <c r="B749" s="197" t="s">
        <v>269</v>
      </c>
    </row>
    <row r="750" spans="1:2">
      <c r="A750" s="638"/>
      <c r="B750" s="197" t="s">
        <v>268</v>
      </c>
    </row>
    <row r="751" spans="1:2">
      <c r="A751" s="638"/>
      <c r="B751" s="197" t="s">
        <v>267</v>
      </c>
    </row>
    <row r="752" spans="1:2" ht="12" customHeight="1">
      <c r="A752" s="638"/>
      <c r="B752" s="197" t="s">
        <v>266</v>
      </c>
    </row>
    <row r="753" spans="1:2">
      <c r="A753" s="638"/>
      <c r="B753" s="197" t="s">
        <v>265</v>
      </c>
    </row>
    <row r="754" spans="1:2">
      <c r="A754" s="638"/>
      <c r="B754" s="197" t="s">
        <v>264</v>
      </c>
    </row>
    <row r="755" spans="1:2">
      <c r="A755" s="638"/>
      <c r="B755" s="197" t="s">
        <v>263</v>
      </c>
    </row>
    <row r="756" spans="1:2">
      <c r="A756" s="638"/>
      <c r="B756" s="197" t="s">
        <v>262</v>
      </c>
    </row>
    <row r="757" spans="1:2" ht="12.75" customHeight="1">
      <c r="A757" s="638"/>
      <c r="B757" s="197" t="s">
        <v>261</v>
      </c>
    </row>
    <row r="758" spans="1:2">
      <c r="A758" s="638"/>
      <c r="B758" s="197" t="s">
        <v>260</v>
      </c>
    </row>
    <row r="759" spans="1:2">
      <c r="A759" s="638"/>
      <c r="B759" s="197" t="s">
        <v>259</v>
      </c>
    </row>
    <row r="760" spans="1:2" ht="15" customHeight="1">
      <c r="A760" s="638"/>
      <c r="B760" s="197" t="s">
        <v>258</v>
      </c>
    </row>
    <row r="761" spans="1:2" ht="26.25" customHeight="1">
      <c r="A761" s="638"/>
      <c r="B761" s="197" t="s">
        <v>257</v>
      </c>
    </row>
    <row r="762" spans="1:2" ht="12.75" customHeight="1">
      <c r="A762" s="638"/>
      <c r="B762" s="197" t="s">
        <v>256</v>
      </c>
    </row>
    <row r="763" spans="1:2" ht="24">
      <c r="A763" s="638"/>
      <c r="B763" s="197" t="s">
        <v>255</v>
      </c>
    </row>
    <row r="764" spans="1:2">
      <c r="A764" s="638"/>
      <c r="B764" s="197" t="s">
        <v>254</v>
      </c>
    </row>
    <row r="765" spans="1:2" ht="12.75" customHeight="1">
      <c r="A765" s="638"/>
      <c r="B765" s="197" t="s">
        <v>253</v>
      </c>
    </row>
    <row r="766" spans="1:2">
      <c r="A766" s="638"/>
      <c r="B766" s="197" t="s">
        <v>252</v>
      </c>
    </row>
    <row r="767" spans="1:2" ht="24">
      <c r="A767" s="638"/>
      <c r="B767" s="197" t="s">
        <v>251</v>
      </c>
    </row>
    <row r="768" spans="1:2" ht="24">
      <c r="A768" s="638"/>
      <c r="B768" s="197" t="s">
        <v>250</v>
      </c>
    </row>
    <row r="769" spans="1:3" ht="24">
      <c r="A769" s="638"/>
      <c r="B769" s="197" t="s">
        <v>249</v>
      </c>
    </row>
    <row r="770" spans="1:3" ht="24.75" customHeight="1">
      <c r="A770" s="638" t="s">
        <v>3</v>
      </c>
      <c r="B770" s="198" t="s">
        <v>248</v>
      </c>
    </row>
    <row r="771" spans="1:3" ht="26.25" customHeight="1">
      <c r="A771" s="638" t="s">
        <v>4</v>
      </c>
      <c r="B771" s="197" t="s">
        <v>247</v>
      </c>
    </row>
    <row r="772" spans="1:3" ht="24">
      <c r="A772" s="638" t="s">
        <v>143</v>
      </c>
      <c r="B772" s="198" t="s">
        <v>2967</v>
      </c>
    </row>
    <row r="773" spans="1:3" ht="12.75" customHeight="1">
      <c r="A773" s="638" t="s">
        <v>141</v>
      </c>
      <c r="B773" s="197" t="s">
        <v>1839</v>
      </c>
      <c r="C773" s="566"/>
    </row>
    <row r="774" spans="1:3" ht="15" customHeight="1">
      <c r="A774" s="638" t="s">
        <v>139</v>
      </c>
      <c r="B774" s="197" t="s">
        <v>1838</v>
      </c>
      <c r="C774" s="566"/>
    </row>
    <row r="775" spans="1:3" ht="24" customHeight="1">
      <c r="A775" s="638" t="s">
        <v>125</v>
      </c>
      <c r="B775" s="197" t="s">
        <v>2968</v>
      </c>
      <c r="C775" s="566"/>
    </row>
    <row r="776" spans="1:3" ht="27.75" customHeight="1">
      <c r="A776" s="638" t="s">
        <v>123</v>
      </c>
      <c r="B776" s="197" t="s">
        <v>1140</v>
      </c>
      <c r="C776" s="566"/>
    </row>
    <row r="777" spans="1:3" ht="24">
      <c r="A777" s="638" t="s">
        <v>121</v>
      </c>
      <c r="B777" s="197" t="s">
        <v>1139</v>
      </c>
      <c r="C777" s="566"/>
    </row>
    <row r="778" spans="1:3" ht="25.5" customHeight="1">
      <c r="A778" s="638" t="s">
        <v>119</v>
      </c>
      <c r="B778" s="197" t="s">
        <v>1138</v>
      </c>
      <c r="C778" s="566"/>
    </row>
    <row r="779" spans="1:3">
      <c r="A779" s="638"/>
      <c r="B779" s="198" t="s">
        <v>1837</v>
      </c>
      <c r="C779" s="566"/>
    </row>
    <row r="780" spans="1:3">
      <c r="A780" s="638"/>
      <c r="B780" s="197" t="s">
        <v>1836</v>
      </c>
      <c r="C780" s="566"/>
    </row>
    <row r="781" spans="1:3">
      <c r="A781" s="638"/>
      <c r="B781" s="197" t="s">
        <v>1835</v>
      </c>
      <c r="C781" s="566"/>
    </row>
    <row r="782" spans="1:3">
      <c r="A782" s="638"/>
      <c r="B782" s="197" t="s">
        <v>1834</v>
      </c>
      <c r="C782" s="566"/>
    </row>
    <row r="783" spans="1:3">
      <c r="A783" s="638"/>
      <c r="B783" s="197" t="s">
        <v>1833</v>
      </c>
      <c r="C783" s="566"/>
    </row>
    <row r="784" spans="1:3">
      <c r="A784" s="638"/>
      <c r="B784" s="197" t="s">
        <v>1832</v>
      </c>
      <c r="C784" s="566"/>
    </row>
    <row r="785" spans="1:6" ht="15" customHeight="1">
      <c r="A785" s="634"/>
      <c r="B785" s="649" t="s">
        <v>1056</v>
      </c>
      <c r="C785" s="566"/>
    </row>
    <row r="786" spans="1:6" ht="38.25">
      <c r="A786" s="634"/>
      <c r="B786" s="631" t="s">
        <v>1831</v>
      </c>
      <c r="C786" s="566"/>
    </row>
    <row r="787" spans="1:6" ht="38.25">
      <c r="A787" s="634"/>
      <c r="B787" s="631" t="s">
        <v>1138</v>
      </c>
      <c r="C787" s="566"/>
    </row>
    <row r="788" spans="1:6">
      <c r="A788" s="634" t="s">
        <v>117</v>
      </c>
      <c r="B788" s="631" t="s">
        <v>2805</v>
      </c>
      <c r="C788" s="566"/>
    </row>
    <row r="789" spans="1:6">
      <c r="A789" s="634"/>
      <c r="B789" s="630"/>
      <c r="C789" s="566"/>
    </row>
    <row r="790" spans="1:6">
      <c r="A790" s="692" t="s">
        <v>1830</v>
      </c>
      <c r="B790" s="630" t="s">
        <v>1829</v>
      </c>
      <c r="C790" s="701"/>
      <c r="D790" s="694"/>
      <c r="E790" s="694"/>
      <c r="F790" s="694"/>
    </row>
    <row r="791" spans="1:6" ht="198" customHeight="1">
      <c r="A791" s="692"/>
      <c r="B791" s="631" t="s">
        <v>1828</v>
      </c>
      <c r="C791" s="702"/>
    </row>
    <row r="792" spans="1:6">
      <c r="A792" s="692"/>
      <c r="B792" s="630" t="s">
        <v>1827</v>
      </c>
      <c r="C792" s="702"/>
    </row>
    <row r="793" spans="1:6" ht="140.25">
      <c r="A793" s="692"/>
      <c r="B793" s="631" t="s">
        <v>1826</v>
      </c>
      <c r="C793" s="702"/>
    </row>
    <row r="794" spans="1:6" ht="51">
      <c r="A794" s="692"/>
      <c r="B794" s="631" t="s">
        <v>1825</v>
      </c>
      <c r="C794" s="702"/>
    </row>
    <row r="795" spans="1:6">
      <c r="A795" s="692"/>
      <c r="B795" s="630" t="s">
        <v>1771</v>
      </c>
      <c r="C795" s="702"/>
    </row>
    <row r="796" spans="1:6">
      <c r="A796" s="692"/>
      <c r="B796" s="631" t="s">
        <v>1824</v>
      </c>
      <c r="C796" s="702"/>
    </row>
    <row r="797" spans="1:6">
      <c r="A797" s="692"/>
      <c r="B797" s="631" t="s">
        <v>1823</v>
      </c>
      <c r="C797" s="702"/>
    </row>
    <row r="798" spans="1:6">
      <c r="A798" s="692"/>
      <c r="B798" s="631" t="s">
        <v>1768</v>
      </c>
      <c r="C798" s="702"/>
    </row>
    <row r="799" spans="1:6">
      <c r="A799" s="692"/>
      <c r="B799" s="631" t="s">
        <v>1767</v>
      </c>
      <c r="C799" s="702"/>
    </row>
    <row r="800" spans="1:6">
      <c r="A800" s="692"/>
      <c r="B800" s="631" t="s">
        <v>1766</v>
      </c>
      <c r="C800" s="702"/>
    </row>
    <row r="801" spans="1:6">
      <c r="A801" s="692"/>
      <c r="B801" s="631" t="s">
        <v>1765</v>
      </c>
      <c r="C801" s="702"/>
    </row>
    <row r="802" spans="1:6" ht="51">
      <c r="A802" s="692"/>
      <c r="B802" s="631" t="s">
        <v>1822</v>
      </c>
      <c r="C802" s="702"/>
    </row>
    <row r="803" spans="1:6" ht="25.5">
      <c r="A803" s="692"/>
      <c r="B803" s="631" t="s">
        <v>1772</v>
      </c>
      <c r="C803" s="702"/>
    </row>
    <row r="804" spans="1:6">
      <c r="A804" s="692"/>
      <c r="B804" s="630" t="s">
        <v>1821</v>
      </c>
      <c r="C804" s="702"/>
    </row>
    <row r="805" spans="1:6" ht="38.25">
      <c r="A805" s="692"/>
      <c r="B805" s="631" t="s">
        <v>1820</v>
      </c>
      <c r="C805" s="702"/>
    </row>
    <row r="806" spans="1:6">
      <c r="A806" s="692"/>
      <c r="B806" s="630" t="s">
        <v>1695</v>
      </c>
      <c r="C806" s="702"/>
    </row>
    <row r="807" spans="1:6" ht="25.5">
      <c r="A807" s="692"/>
      <c r="B807" s="631" t="s">
        <v>1819</v>
      </c>
      <c r="C807" s="702"/>
    </row>
    <row r="808" spans="1:6">
      <c r="A808" s="692"/>
      <c r="B808" s="630" t="s">
        <v>1818</v>
      </c>
      <c r="C808" s="702"/>
    </row>
    <row r="809" spans="1:6">
      <c r="A809" s="692"/>
      <c r="B809" s="631" t="s">
        <v>1817</v>
      </c>
      <c r="C809" s="702"/>
    </row>
    <row r="810" spans="1:6">
      <c r="A810" s="692"/>
      <c r="B810" s="630" t="s">
        <v>1113</v>
      </c>
      <c r="C810" s="702"/>
    </row>
    <row r="811" spans="1:6">
      <c r="A811" s="692"/>
      <c r="B811" s="631" t="s">
        <v>1816</v>
      </c>
      <c r="C811" s="702"/>
    </row>
    <row r="812" spans="1:6">
      <c r="A812" s="692" t="s">
        <v>179</v>
      </c>
      <c r="B812" s="631" t="s">
        <v>1815</v>
      </c>
      <c r="C812" s="695" t="s">
        <v>193</v>
      </c>
      <c r="D812" s="692">
        <v>5.83</v>
      </c>
      <c r="E812" s="696"/>
      <c r="F812" s="692">
        <f t="shared" ref="F812:F825" si="6">D812*E812</f>
        <v>0</v>
      </c>
    </row>
    <row r="813" spans="1:6">
      <c r="A813" s="692" t="s">
        <v>177</v>
      </c>
      <c r="B813" s="631" t="s">
        <v>1814</v>
      </c>
      <c r="C813" s="695" t="s">
        <v>193</v>
      </c>
      <c r="D813" s="692">
        <v>50.72</v>
      </c>
      <c r="E813" s="696"/>
      <c r="F813" s="692">
        <f t="shared" si="6"/>
        <v>0</v>
      </c>
    </row>
    <row r="814" spans="1:6">
      <c r="A814" s="692" t="s">
        <v>175</v>
      </c>
      <c r="B814" s="631" t="s">
        <v>1813</v>
      </c>
      <c r="C814" s="695" t="s">
        <v>193</v>
      </c>
      <c r="D814" s="692">
        <v>24.9</v>
      </c>
      <c r="E814" s="696"/>
      <c r="F814" s="692">
        <f t="shared" si="6"/>
        <v>0</v>
      </c>
    </row>
    <row r="815" spans="1:6">
      <c r="A815" s="692" t="s">
        <v>173</v>
      </c>
      <c r="B815" s="631" t="s">
        <v>1812</v>
      </c>
      <c r="C815" s="695" t="s">
        <v>193</v>
      </c>
      <c r="D815" s="692">
        <v>16.399999999999999</v>
      </c>
      <c r="E815" s="696"/>
      <c r="F815" s="692">
        <f t="shared" si="6"/>
        <v>0</v>
      </c>
    </row>
    <row r="816" spans="1:6">
      <c r="A816" s="692" t="s">
        <v>171</v>
      </c>
      <c r="B816" s="631" t="s">
        <v>1811</v>
      </c>
      <c r="C816" s="695" t="s">
        <v>193</v>
      </c>
      <c r="D816" s="692">
        <v>16.399999999999999</v>
      </c>
      <c r="E816" s="696"/>
      <c r="F816" s="692">
        <f t="shared" si="6"/>
        <v>0</v>
      </c>
    </row>
    <row r="817" spans="1:6">
      <c r="A817" s="692" t="s">
        <v>169</v>
      </c>
      <c r="B817" s="631" t="s">
        <v>1810</v>
      </c>
      <c r="C817" s="695" t="s">
        <v>193</v>
      </c>
      <c r="D817" s="692">
        <v>27.96</v>
      </c>
      <c r="E817" s="696"/>
      <c r="F817" s="692">
        <f t="shared" si="6"/>
        <v>0</v>
      </c>
    </row>
    <row r="818" spans="1:6">
      <c r="A818" s="692" t="s">
        <v>167</v>
      </c>
      <c r="B818" s="631" t="s">
        <v>1809</v>
      </c>
      <c r="C818" s="695" t="s">
        <v>193</v>
      </c>
      <c r="D818" s="653">
        <v>47.42</v>
      </c>
      <c r="E818" s="696"/>
      <c r="F818" s="692">
        <f t="shared" si="6"/>
        <v>0</v>
      </c>
    </row>
    <row r="819" spans="1:6">
      <c r="A819" s="692" t="s">
        <v>165</v>
      </c>
      <c r="B819" s="631" t="s">
        <v>1808</v>
      </c>
      <c r="C819" s="695" t="s">
        <v>193</v>
      </c>
      <c r="D819" s="692">
        <v>9.9</v>
      </c>
      <c r="E819" s="696"/>
      <c r="F819" s="692">
        <f t="shared" si="6"/>
        <v>0</v>
      </c>
    </row>
    <row r="820" spans="1:6" ht="25.5">
      <c r="A820" s="703" t="s">
        <v>161</v>
      </c>
      <c r="B820" s="606" t="s">
        <v>1807</v>
      </c>
      <c r="C820" s="197"/>
      <c r="D820" s="569"/>
      <c r="E820" s="569"/>
      <c r="F820" s="569"/>
    </row>
    <row r="821" spans="1:6">
      <c r="A821" s="703"/>
      <c r="B821" s="606"/>
      <c r="C821" s="695" t="s">
        <v>193</v>
      </c>
      <c r="D821" s="692">
        <v>9.9</v>
      </c>
      <c r="E821" s="696"/>
      <c r="F821" s="692">
        <f>D821*E821</f>
        <v>0</v>
      </c>
    </row>
    <row r="822" spans="1:6">
      <c r="A822" s="692" t="s">
        <v>159</v>
      </c>
      <c r="B822" s="631" t="s">
        <v>1806</v>
      </c>
      <c r="C822" s="695" t="s">
        <v>193</v>
      </c>
      <c r="D822" s="692">
        <v>47.42</v>
      </c>
      <c r="E822" s="696"/>
      <c r="F822" s="692">
        <f t="shared" si="6"/>
        <v>0</v>
      </c>
    </row>
    <row r="823" spans="1:6">
      <c r="A823" s="692" t="s">
        <v>215</v>
      </c>
      <c r="B823" s="631" t="s">
        <v>1805</v>
      </c>
      <c r="C823" s="695" t="s">
        <v>193</v>
      </c>
      <c r="D823" s="692">
        <v>47.42</v>
      </c>
      <c r="E823" s="696"/>
      <c r="F823" s="692">
        <f t="shared" si="6"/>
        <v>0</v>
      </c>
    </row>
    <row r="824" spans="1:6">
      <c r="A824" s="692" t="s">
        <v>213</v>
      </c>
      <c r="B824" s="631" t="s">
        <v>1804</v>
      </c>
      <c r="C824" s="695" t="s">
        <v>193</v>
      </c>
      <c r="D824" s="692">
        <v>26.62</v>
      </c>
      <c r="E824" s="696"/>
      <c r="F824" s="692">
        <f t="shared" si="6"/>
        <v>0</v>
      </c>
    </row>
    <row r="825" spans="1:6">
      <c r="A825" s="692" t="s">
        <v>211</v>
      </c>
      <c r="B825" s="631" t="s">
        <v>1803</v>
      </c>
      <c r="C825" s="695" t="s">
        <v>193</v>
      </c>
      <c r="D825" s="692">
        <v>26.62</v>
      </c>
      <c r="E825" s="696"/>
      <c r="F825" s="692">
        <f t="shared" si="6"/>
        <v>0</v>
      </c>
    </row>
    <row r="826" spans="1:6">
      <c r="A826" s="692"/>
      <c r="B826" s="631"/>
      <c r="C826" s="702"/>
    </row>
    <row r="827" spans="1:6" ht="171" customHeight="1">
      <c r="A827" s="697" t="s">
        <v>1802</v>
      </c>
      <c r="B827" s="631" t="s">
        <v>1801</v>
      </c>
      <c r="C827" s="702"/>
    </row>
    <row r="828" spans="1:6" ht="118.5" customHeight="1">
      <c r="A828" s="692"/>
      <c r="B828" s="631" t="s">
        <v>1800</v>
      </c>
      <c r="C828" s="702"/>
    </row>
    <row r="829" spans="1:6" ht="25.5">
      <c r="A829" s="692"/>
      <c r="B829" s="631" t="s">
        <v>1799</v>
      </c>
      <c r="C829" s="702"/>
    </row>
    <row r="830" spans="1:6" ht="25.5">
      <c r="A830" s="692"/>
      <c r="B830" s="631" t="s">
        <v>1772</v>
      </c>
      <c r="C830" s="702"/>
    </row>
    <row r="831" spans="1:6">
      <c r="A831" s="692"/>
      <c r="B831" s="630" t="s">
        <v>1798</v>
      </c>
      <c r="C831" s="702"/>
    </row>
    <row r="832" spans="1:6" ht="15.95" customHeight="1">
      <c r="A832" s="692"/>
      <c r="B832" s="631" t="s">
        <v>1797</v>
      </c>
      <c r="C832" s="702"/>
    </row>
    <row r="833" spans="1:6">
      <c r="A833" s="692"/>
      <c r="B833" s="630" t="s">
        <v>1796</v>
      </c>
      <c r="C833" s="702"/>
    </row>
    <row r="834" spans="1:6" ht="25.5">
      <c r="A834" s="692"/>
      <c r="B834" s="631" t="s">
        <v>1795</v>
      </c>
      <c r="C834" s="702"/>
    </row>
    <row r="835" spans="1:6">
      <c r="A835" s="692"/>
      <c r="B835" s="630" t="s">
        <v>1794</v>
      </c>
      <c r="C835" s="702"/>
    </row>
    <row r="836" spans="1:6" ht="38.25">
      <c r="A836" s="692"/>
      <c r="B836" s="631" t="s">
        <v>1793</v>
      </c>
      <c r="C836" s="702"/>
    </row>
    <row r="837" spans="1:6">
      <c r="A837" s="692"/>
      <c r="B837" s="630" t="s">
        <v>1113</v>
      </c>
      <c r="C837" s="702"/>
    </row>
    <row r="838" spans="1:6">
      <c r="A838" s="692"/>
      <c r="B838" s="631" t="s">
        <v>1792</v>
      </c>
      <c r="C838" s="702"/>
    </row>
    <row r="839" spans="1:6">
      <c r="A839" s="692" t="s">
        <v>179</v>
      </c>
      <c r="B839" s="631" t="s">
        <v>1791</v>
      </c>
      <c r="C839" s="695" t="s">
        <v>399</v>
      </c>
      <c r="D839" s="692">
        <v>1</v>
      </c>
      <c r="E839" s="696"/>
      <c r="F839" s="605">
        <f>D839*E839</f>
        <v>0</v>
      </c>
    </row>
    <row r="840" spans="1:6">
      <c r="A840" s="692" t="s">
        <v>177</v>
      </c>
      <c r="B840" s="631" t="s">
        <v>1790</v>
      </c>
      <c r="C840" s="695" t="s">
        <v>399</v>
      </c>
      <c r="D840" s="692">
        <v>2</v>
      </c>
      <c r="E840" s="696"/>
      <c r="F840" s="605">
        <f>D840*E840</f>
        <v>0</v>
      </c>
    </row>
    <row r="841" spans="1:6">
      <c r="A841" s="692" t="s">
        <v>175</v>
      </c>
      <c r="B841" s="631" t="s">
        <v>1789</v>
      </c>
      <c r="C841" s="695" t="s">
        <v>399</v>
      </c>
      <c r="D841" s="692">
        <v>1</v>
      </c>
      <c r="E841" s="696"/>
      <c r="F841" s="605">
        <f>D841*E841</f>
        <v>0</v>
      </c>
    </row>
    <row r="842" spans="1:6">
      <c r="A842" s="692"/>
      <c r="B842" s="631"/>
      <c r="C842" s="702"/>
    </row>
    <row r="843" spans="1:6" ht="145.5" customHeight="1">
      <c r="A843" s="692"/>
      <c r="B843" s="631" t="s">
        <v>1788</v>
      </c>
      <c r="C843" s="702"/>
    </row>
    <row r="844" spans="1:6">
      <c r="A844" s="692"/>
      <c r="B844" s="631" t="s">
        <v>1787</v>
      </c>
      <c r="C844" s="702"/>
    </row>
    <row r="845" spans="1:6" ht="25.5">
      <c r="A845" s="692"/>
      <c r="B845" s="631" t="s">
        <v>1786</v>
      </c>
      <c r="C845" s="702"/>
    </row>
    <row r="846" spans="1:6">
      <c r="A846" s="692"/>
      <c r="B846" s="630" t="s">
        <v>1695</v>
      </c>
      <c r="C846" s="702"/>
    </row>
    <row r="847" spans="1:6" ht="28.7" customHeight="1">
      <c r="A847" s="692"/>
      <c r="B847" s="631" t="s">
        <v>1785</v>
      </c>
      <c r="C847" s="702"/>
    </row>
    <row r="848" spans="1:6">
      <c r="A848" s="692"/>
      <c r="B848" s="630" t="s">
        <v>1113</v>
      </c>
      <c r="C848" s="702"/>
    </row>
    <row r="849" spans="1:6">
      <c r="A849" s="692"/>
      <c r="B849" s="631" t="s">
        <v>1784</v>
      </c>
      <c r="C849" s="702"/>
    </row>
    <row r="850" spans="1:6">
      <c r="A850" s="692" t="s">
        <v>179</v>
      </c>
      <c r="B850" s="631" t="s">
        <v>1783</v>
      </c>
      <c r="C850" s="695" t="s">
        <v>399</v>
      </c>
      <c r="D850" s="692">
        <v>1</v>
      </c>
      <c r="E850" s="696"/>
      <c r="F850" s="605">
        <f>D850*E850</f>
        <v>0</v>
      </c>
    </row>
    <row r="851" spans="1:6">
      <c r="A851" s="692" t="s">
        <v>177</v>
      </c>
      <c r="B851" s="631" t="s">
        <v>1782</v>
      </c>
      <c r="C851" s="695" t="s">
        <v>399</v>
      </c>
      <c r="D851" s="692">
        <v>1</v>
      </c>
      <c r="E851" s="696"/>
      <c r="F851" s="605">
        <f>D851*E851</f>
        <v>0</v>
      </c>
    </row>
    <row r="852" spans="1:6">
      <c r="A852" s="692" t="s">
        <v>175</v>
      </c>
      <c r="B852" s="631" t="s">
        <v>1781</v>
      </c>
      <c r="C852" s="695" t="s">
        <v>399</v>
      </c>
      <c r="D852" s="692">
        <v>1</v>
      </c>
      <c r="E852" s="696"/>
      <c r="F852" s="605">
        <f>D852*E852</f>
        <v>0</v>
      </c>
    </row>
    <row r="853" spans="1:6">
      <c r="A853" s="692" t="s">
        <v>173</v>
      </c>
      <c r="B853" s="631" t="s">
        <v>1780</v>
      </c>
      <c r="C853" s="695" t="s">
        <v>399</v>
      </c>
      <c r="D853" s="692">
        <v>1</v>
      </c>
      <c r="E853" s="696"/>
      <c r="F853" s="605">
        <f>D853*E853</f>
        <v>0</v>
      </c>
    </row>
    <row r="854" spans="1:6">
      <c r="A854" s="697" t="s">
        <v>171</v>
      </c>
      <c r="B854" s="606" t="s">
        <v>1682</v>
      </c>
      <c r="C854" s="197"/>
      <c r="D854" s="569"/>
      <c r="E854" s="569"/>
      <c r="F854" s="569"/>
    </row>
    <row r="855" spans="1:6">
      <c r="A855" s="692"/>
      <c r="B855" s="630"/>
      <c r="C855" s="695" t="s">
        <v>399</v>
      </c>
      <c r="D855" s="704">
        <v>1</v>
      </c>
      <c r="E855" s="696"/>
      <c r="F855" s="605">
        <f>D855*E855</f>
        <v>0</v>
      </c>
    </row>
    <row r="856" spans="1:6">
      <c r="A856" s="692" t="s">
        <v>1779</v>
      </c>
      <c r="B856" s="630" t="s">
        <v>1778</v>
      </c>
      <c r="C856" s="701"/>
      <c r="D856" s="694"/>
      <c r="E856" s="694"/>
      <c r="F856" s="694"/>
    </row>
    <row r="857" spans="1:6" ht="197.1" customHeight="1">
      <c r="A857" s="692"/>
      <c r="B857" s="631" t="s">
        <v>1777</v>
      </c>
      <c r="C857" s="652"/>
      <c r="D857" s="692"/>
      <c r="E857" s="692"/>
      <c r="F857" s="692"/>
    </row>
    <row r="858" spans="1:6" ht="81" customHeight="1">
      <c r="A858" s="692"/>
      <c r="B858" s="631" t="s">
        <v>1776</v>
      </c>
      <c r="C858" s="652"/>
      <c r="D858" s="692"/>
      <c r="E858" s="692"/>
      <c r="F858" s="692"/>
    </row>
    <row r="859" spans="1:6" ht="68.099999999999994" customHeight="1">
      <c r="A859" s="692"/>
      <c r="B859" s="631" t="s">
        <v>1775</v>
      </c>
      <c r="C859" s="652"/>
      <c r="D859" s="692"/>
      <c r="E859" s="692"/>
      <c r="F859" s="692"/>
    </row>
    <row r="860" spans="1:6" ht="51">
      <c r="A860" s="692"/>
      <c r="B860" s="631" t="s">
        <v>1774</v>
      </c>
      <c r="C860" s="652"/>
      <c r="D860" s="692"/>
      <c r="E860" s="692"/>
      <c r="F860" s="692"/>
    </row>
    <row r="861" spans="1:6">
      <c r="A861" s="692"/>
      <c r="B861" s="631" t="s">
        <v>1773</v>
      </c>
      <c r="C861" s="652"/>
      <c r="D861" s="692"/>
      <c r="E861" s="692"/>
      <c r="F861" s="692"/>
    </row>
    <row r="862" spans="1:6" ht="25.5">
      <c r="A862" s="692"/>
      <c r="B862" s="631" t="s">
        <v>1772</v>
      </c>
      <c r="C862" s="652"/>
      <c r="D862" s="692"/>
      <c r="E862" s="692"/>
      <c r="F862" s="692"/>
    </row>
    <row r="863" spans="1:6">
      <c r="A863" s="692"/>
      <c r="B863" s="630" t="s">
        <v>1771</v>
      </c>
      <c r="C863" s="652"/>
      <c r="D863" s="692"/>
      <c r="E863" s="692"/>
      <c r="F863" s="692"/>
    </row>
    <row r="864" spans="1:6">
      <c r="A864" s="692"/>
      <c r="B864" s="631" t="s">
        <v>1770</v>
      </c>
      <c r="C864" s="652"/>
      <c r="D864" s="692"/>
      <c r="E864" s="692"/>
      <c r="F864" s="692"/>
    </row>
    <row r="865" spans="1:6">
      <c r="A865" s="692"/>
      <c r="B865" s="631" t="s">
        <v>1769</v>
      </c>
      <c r="C865" s="652"/>
      <c r="D865" s="692"/>
      <c r="E865" s="692"/>
      <c r="F865" s="692"/>
    </row>
    <row r="866" spans="1:6">
      <c r="A866" s="692"/>
      <c r="B866" s="631" t="s">
        <v>1768</v>
      </c>
      <c r="C866" s="652"/>
      <c r="D866" s="692"/>
      <c r="E866" s="692"/>
      <c r="F866" s="692"/>
    </row>
    <row r="867" spans="1:6">
      <c r="A867" s="692"/>
      <c r="B867" s="631" t="s">
        <v>1767</v>
      </c>
      <c r="C867" s="652"/>
      <c r="D867" s="692"/>
      <c r="E867" s="692"/>
      <c r="F867" s="692"/>
    </row>
    <row r="868" spans="1:6">
      <c r="A868" s="692"/>
      <c r="B868" s="631" t="s">
        <v>1766</v>
      </c>
      <c r="C868" s="652"/>
      <c r="D868" s="692"/>
      <c r="E868" s="692"/>
      <c r="F868" s="692"/>
    </row>
    <row r="869" spans="1:6">
      <c r="A869" s="692"/>
      <c r="B869" s="631" t="s">
        <v>1765</v>
      </c>
      <c r="C869" s="652"/>
      <c r="D869" s="692"/>
      <c r="E869" s="692"/>
      <c r="F869" s="692"/>
    </row>
    <row r="870" spans="1:6">
      <c r="A870" s="692"/>
      <c r="B870" s="630" t="s">
        <v>1764</v>
      </c>
      <c r="C870" s="652"/>
      <c r="D870" s="692"/>
      <c r="E870" s="692"/>
      <c r="F870" s="692"/>
    </row>
    <row r="871" spans="1:6" ht="92.45" customHeight="1">
      <c r="A871" s="692"/>
      <c r="B871" s="631" t="s">
        <v>1763</v>
      </c>
      <c r="C871" s="652"/>
      <c r="D871" s="692"/>
      <c r="E871" s="692"/>
      <c r="F871" s="692"/>
    </row>
    <row r="872" spans="1:6">
      <c r="A872" s="692"/>
      <c r="B872" s="630" t="s">
        <v>1762</v>
      </c>
      <c r="C872" s="652"/>
      <c r="D872" s="692"/>
      <c r="E872" s="692"/>
      <c r="F872" s="692"/>
    </row>
    <row r="873" spans="1:6">
      <c r="A873" s="692"/>
      <c r="B873" s="631" t="s">
        <v>1761</v>
      </c>
      <c r="C873" s="652"/>
      <c r="D873" s="692"/>
      <c r="E873" s="692"/>
      <c r="F873" s="692"/>
    </row>
    <row r="874" spans="1:6">
      <c r="A874" s="692"/>
      <c r="B874" s="631" t="s">
        <v>1760</v>
      </c>
      <c r="C874" s="652"/>
      <c r="D874" s="692"/>
      <c r="E874" s="692"/>
      <c r="F874" s="692"/>
    </row>
    <row r="875" spans="1:6">
      <c r="A875" s="692"/>
      <c r="B875" s="631" t="s">
        <v>1759</v>
      </c>
      <c r="C875" s="652"/>
      <c r="D875" s="692"/>
      <c r="E875" s="692"/>
      <c r="F875" s="692"/>
    </row>
    <row r="876" spans="1:6">
      <c r="A876" s="692"/>
      <c r="B876" s="631" t="s">
        <v>1758</v>
      </c>
      <c r="C876" s="652"/>
      <c r="D876" s="692"/>
      <c r="E876" s="692"/>
      <c r="F876" s="692"/>
    </row>
    <row r="877" spans="1:6">
      <c r="A877" s="692"/>
      <c r="B877" s="631" t="s">
        <v>1757</v>
      </c>
      <c r="C877" s="652"/>
      <c r="D877" s="692"/>
      <c r="E877" s="692"/>
      <c r="F877" s="692"/>
    </row>
    <row r="878" spans="1:6">
      <c r="A878" s="692"/>
      <c r="B878" s="631" t="s">
        <v>1756</v>
      </c>
      <c r="C878" s="652"/>
      <c r="D878" s="692"/>
      <c r="E878" s="692"/>
      <c r="F878" s="692"/>
    </row>
    <row r="879" spans="1:6">
      <c r="A879" s="692"/>
      <c r="B879" s="631" t="s">
        <v>1755</v>
      </c>
      <c r="C879" s="652"/>
      <c r="D879" s="692"/>
      <c r="E879" s="692"/>
      <c r="F879" s="692"/>
    </row>
    <row r="880" spans="1:6">
      <c r="A880" s="692"/>
      <c r="B880" s="631" t="s">
        <v>1754</v>
      </c>
      <c r="C880" s="652"/>
      <c r="D880" s="692"/>
      <c r="E880" s="692"/>
      <c r="F880" s="692"/>
    </row>
    <row r="881" spans="1:6">
      <c r="A881" s="692"/>
      <c r="B881" s="630" t="s">
        <v>1753</v>
      </c>
      <c r="C881" s="652"/>
      <c r="D881" s="692"/>
      <c r="E881" s="692"/>
      <c r="F881" s="692"/>
    </row>
    <row r="882" spans="1:6" ht="38.25">
      <c r="A882" s="692"/>
      <c r="B882" s="631" t="s">
        <v>1752</v>
      </c>
      <c r="C882" s="652"/>
      <c r="D882" s="692"/>
      <c r="E882" s="692"/>
      <c r="F882" s="692"/>
    </row>
    <row r="883" spans="1:6">
      <c r="A883" s="692"/>
      <c r="B883" s="630" t="s">
        <v>1751</v>
      </c>
      <c r="C883" s="652"/>
      <c r="D883" s="692"/>
      <c r="E883" s="692"/>
      <c r="F883" s="692"/>
    </row>
    <row r="884" spans="1:6" ht="38.25">
      <c r="A884" s="692"/>
      <c r="B884" s="631" t="s">
        <v>1750</v>
      </c>
      <c r="C884" s="652"/>
      <c r="D884" s="692"/>
      <c r="E884" s="692"/>
      <c r="F884" s="692"/>
    </row>
    <row r="885" spans="1:6">
      <c r="A885" s="692"/>
      <c r="B885" s="630" t="s">
        <v>1695</v>
      </c>
      <c r="C885" s="652"/>
      <c r="D885" s="692"/>
      <c r="E885" s="692"/>
      <c r="F885" s="692"/>
    </row>
    <row r="886" spans="1:6" ht="25.5">
      <c r="A886" s="692"/>
      <c r="B886" s="631" t="s">
        <v>1749</v>
      </c>
      <c r="C886" s="652"/>
      <c r="D886" s="692"/>
      <c r="E886" s="692"/>
      <c r="F886" s="692"/>
    </row>
    <row r="887" spans="1:6">
      <c r="A887" s="692"/>
      <c r="B887" s="630" t="s">
        <v>1748</v>
      </c>
      <c r="C887" s="652"/>
      <c r="D887" s="692"/>
      <c r="E887" s="692"/>
      <c r="F887" s="692"/>
    </row>
    <row r="888" spans="1:6">
      <c r="A888" s="692"/>
      <c r="B888" s="630" t="s">
        <v>1113</v>
      </c>
      <c r="C888" s="652"/>
      <c r="D888" s="692"/>
      <c r="E888" s="692"/>
      <c r="F888" s="692"/>
    </row>
    <row r="889" spans="1:6">
      <c r="A889" s="692"/>
      <c r="B889" s="631" t="s">
        <v>1705</v>
      </c>
      <c r="C889" s="652"/>
      <c r="D889" s="692"/>
      <c r="E889" s="692"/>
      <c r="F889" s="692"/>
    </row>
    <row r="890" spans="1:6">
      <c r="A890" s="692" t="s">
        <v>179</v>
      </c>
      <c r="B890" s="631" t="s">
        <v>1747</v>
      </c>
      <c r="C890" s="695" t="s">
        <v>193</v>
      </c>
      <c r="D890" s="692">
        <v>33.700000000000003</v>
      </c>
      <c r="E890" s="696"/>
      <c r="F890" s="692">
        <f t="shared" ref="F890:F904" si="7">D890*E890</f>
        <v>0</v>
      </c>
    </row>
    <row r="891" spans="1:6">
      <c r="A891" s="692" t="s">
        <v>177</v>
      </c>
      <c r="B891" s="631" t="s">
        <v>1746</v>
      </c>
      <c r="C891" s="695" t="s">
        <v>193</v>
      </c>
      <c r="D891" s="692">
        <v>42.09</v>
      </c>
      <c r="E891" s="696"/>
      <c r="F891" s="692">
        <f t="shared" si="7"/>
        <v>0</v>
      </c>
    </row>
    <row r="892" spans="1:6">
      <c r="A892" s="692" t="s">
        <v>175</v>
      </c>
      <c r="B892" s="631" t="s">
        <v>1745</v>
      </c>
      <c r="C892" s="695" t="s">
        <v>193</v>
      </c>
      <c r="D892" s="692">
        <v>33.700000000000003</v>
      </c>
      <c r="E892" s="696"/>
      <c r="F892" s="692">
        <f t="shared" si="7"/>
        <v>0</v>
      </c>
    </row>
    <row r="893" spans="1:6">
      <c r="A893" s="692" t="s">
        <v>173</v>
      </c>
      <c r="B893" s="631" t="s">
        <v>1744</v>
      </c>
      <c r="C893" s="695" t="s">
        <v>193</v>
      </c>
      <c r="D893" s="692">
        <v>33.700000000000003</v>
      </c>
      <c r="E893" s="696"/>
      <c r="F893" s="692">
        <f t="shared" si="7"/>
        <v>0</v>
      </c>
    </row>
    <row r="894" spans="1:6">
      <c r="A894" s="692" t="s">
        <v>171</v>
      </c>
      <c r="B894" s="631" t="s">
        <v>1743</v>
      </c>
      <c r="C894" s="695" t="s">
        <v>193</v>
      </c>
      <c r="D894" s="692">
        <v>42.09</v>
      </c>
      <c r="E894" s="696"/>
      <c r="F894" s="692">
        <f t="shared" si="7"/>
        <v>0</v>
      </c>
    </row>
    <row r="895" spans="1:6">
      <c r="A895" s="692" t="s">
        <v>169</v>
      </c>
      <c r="B895" s="631" t="s">
        <v>1742</v>
      </c>
      <c r="C895" s="695" t="s">
        <v>193</v>
      </c>
      <c r="D895" s="692">
        <v>33.700000000000003</v>
      </c>
      <c r="E895" s="696"/>
      <c r="F895" s="692">
        <f t="shared" si="7"/>
        <v>0</v>
      </c>
    </row>
    <row r="896" spans="1:6">
      <c r="A896" s="692" t="s">
        <v>167</v>
      </c>
      <c r="B896" s="631" t="s">
        <v>1741</v>
      </c>
      <c r="C896" s="695" t="s">
        <v>193</v>
      </c>
      <c r="D896" s="692">
        <v>34.549999999999997</v>
      </c>
      <c r="E896" s="696"/>
      <c r="F896" s="692">
        <f t="shared" si="7"/>
        <v>0</v>
      </c>
    </row>
    <row r="897" spans="1:6">
      <c r="A897" s="692" t="s">
        <v>165</v>
      </c>
      <c r="B897" s="631" t="s">
        <v>1740</v>
      </c>
      <c r="C897" s="695" t="s">
        <v>193</v>
      </c>
      <c r="D897" s="692">
        <v>43.14</v>
      </c>
      <c r="E897" s="696"/>
      <c r="F897" s="692">
        <f t="shared" si="7"/>
        <v>0</v>
      </c>
    </row>
    <row r="898" spans="1:6">
      <c r="A898" s="692" t="s">
        <v>161</v>
      </c>
      <c r="B898" s="631" t="s">
        <v>1739</v>
      </c>
      <c r="C898" s="695" t="s">
        <v>193</v>
      </c>
      <c r="D898" s="692">
        <v>34.549999999999997</v>
      </c>
      <c r="E898" s="696"/>
      <c r="F898" s="692">
        <f t="shared" si="7"/>
        <v>0</v>
      </c>
    </row>
    <row r="899" spans="1:6">
      <c r="A899" s="692" t="s">
        <v>159</v>
      </c>
      <c r="B899" s="631" t="s">
        <v>1738</v>
      </c>
      <c r="C899" s="695" t="s">
        <v>193</v>
      </c>
      <c r="D899" s="692">
        <v>34.549999999999997</v>
      </c>
      <c r="E899" s="696"/>
      <c r="F899" s="692">
        <f t="shared" si="7"/>
        <v>0</v>
      </c>
    </row>
    <row r="900" spans="1:6">
      <c r="A900" s="692" t="s">
        <v>215</v>
      </c>
      <c r="B900" s="631" t="s">
        <v>1737</v>
      </c>
      <c r="C900" s="695" t="s">
        <v>193</v>
      </c>
      <c r="D900" s="692">
        <v>43.14</v>
      </c>
      <c r="E900" s="696"/>
      <c r="F900" s="692">
        <f t="shared" si="7"/>
        <v>0</v>
      </c>
    </row>
    <row r="901" spans="1:6">
      <c r="A901" s="692" t="s">
        <v>213</v>
      </c>
      <c r="B901" s="631" t="s">
        <v>1736</v>
      </c>
      <c r="C901" s="695" t="s">
        <v>193</v>
      </c>
      <c r="D901" s="692">
        <v>34.549999999999997</v>
      </c>
      <c r="E901" s="696"/>
      <c r="F901" s="692">
        <f t="shared" si="7"/>
        <v>0</v>
      </c>
    </row>
    <row r="902" spans="1:6">
      <c r="A902" s="692" t="s">
        <v>211</v>
      </c>
      <c r="B902" s="631" t="s">
        <v>1735</v>
      </c>
      <c r="C902" s="695" t="s">
        <v>193</v>
      </c>
      <c r="D902" s="692">
        <v>5.8</v>
      </c>
      <c r="E902" s="696"/>
      <c r="F902" s="692">
        <f t="shared" si="7"/>
        <v>0</v>
      </c>
    </row>
    <row r="903" spans="1:6">
      <c r="A903" s="692" t="s">
        <v>209</v>
      </c>
      <c r="B903" s="631" t="s">
        <v>1734</v>
      </c>
      <c r="C903" s="695" t="s">
        <v>193</v>
      </c>
      <c r="D903" s="692">
        <v>16.66</v>
      </c>
      <c r="E903" s="696"/>
      <c r="F903" s="692">
        <f t="shared" si="7"/>
        <v>0</v>
      </c>
    </row>
    <row r="904" spans="1:6">
      <c r="A904" s="692" t="s">
        <v>1733</v>
      </c>
      <c r="B904" s="631" t="s">
        <v>1732</v>
      </c>
      <c r="C904" s="695" t="s">
        <v>193</v>
      </c>
      <c r="D904" s="692">
        <v>5.8</v>
      </c>
      <c r="E904" s="696"/>
      <c r="F904" s="692">
        <f t="shared" si="7"/>
        <v>0</v>
      </c>
    </row>
    <row r="905" spans="1:6">
      <c r="A905" s="692"/>
      <c r="B905" s="631"/>
      <c r="C905" s="652"/>
      <c r="D905" s="692"/>
      <c r="E905" s="692"/>
      <c r="F905" s="692"/>
    </row>
    <row r="906" spans="1:6" ht="105.6" customHeight="1">
      <c r="A906" s="697" t="s">
        <v>1731</v>
      </c>
      <c r="B906" s="631" t="s">
        <v>1730</v>
      </c>
      <c r="C906" s="652"/>
      <c r="D906" s="692"/>
      <c r="E906" s="692"/>
      <c r="F906" s="692"/>
    </row>
    <row r="907" spans="1:6">
      <c r="A907" s="692"/>
      <c r="B907" s="630" t="s">
        <v>1729</v>
      </c>
      <c r="C907" s="652"/>
      <c r="D907" s="692"/>
      <c r="E907" s="692"/>
      <c r="F907" s="692"/>
    </row>
    <row r="908" spans="1:6" ht="173.45" customHeight="1">
      <c r="A908" s="692"/>
      <c r="B908" s="631" t="s">
        <v>1728</v>
      </c>
      <c r="C908" s="652"/>
      <c r="D908" s="692"/>
      <c r="E908" s="692"/>
      <c r="F908" s="692"/>
    </row>
    <row r="909" spans="1:6">
      <c r="A909" s="692"/>
      <c r="B909" s="630" t="s">
        <v>1727</v>
      </c>
      <c r="C909" s="652"/>
      <c r="D909" s="692"/>
      <c r="E909" s="692"/>
      <c r="F909" s="692"/>
    </row>
    <row r="910" spans="1:6">
      <c r="A910" s="692"/>
      <c r="B910" s="631" t="s">
        <v>1726</v>
      </c>
      <c r="C910" s="652"/>
      <c r="D910" s="692"/>
      <c r="E910" s="692"/>
      <c r="F910" s="692"/>
    </row>
    <row r="911" spans="1:6">
      <c r="A911" s="692"/>
      <c r="B911" s="630" t="s">
        <v>1695</v>
      </c>
      <c r="C911" s="652"/>
      <c r="D911" s="692"/>
      <c r="E911" s="692"/>
      <c r="F911" s="692"/>
    </row>
    <row r="912" spans="1:6" ht="25.5">
      <c r="A912" s="692"/>
      <c r="B912" s="631" t="s">
        <v>1725</v>
      </c>
      <c r="C912" s="652"/>
      <c r="D912" s="692"/>
      <c r="E912" s="692"/>
      <c r="F912" s="692"/>
    </row>
    <row r="913" spans="1:6">
      <c r="A913" s="692"/>
      <c r="B913" s="630" t="s">
        <v>1113</v>
      </c>
      <c r="C913" s="652"/>
      <c r="D913" s="692"/>
      <c r="E913" s="692"/>
      <c r="F913" s="692"/>
    </row>
    <row r="914" spans="1:6">
      <c r="A914" s="692"/>
      <c r="B914" s="631" t="s">
        <v>1705</v>
      </c>
      <c r="C914" s="652"/>
      <c r="D914" s="692"/>
      <c r="E914" s="692"/>
      <c r="F914" s="692"/>
    </row>
    <row r="915" spans="1:6">
      <c r="A915" s="692" t="s">
        <v>179</v>
      </c>
      <c r="B915" s="631" t="s">
        <v>1724</v>
      </c>
      <c r="C915" s="695" t="s">
        <v>399</v>
      </c>
      <c r="D915" s="692">
        <v>5</v>
      </c>
      <c r="E915" s="696"/>
      <c r="F915" s="692">
        <f t="shared" ref="F915:F929" si="8">D915*E915</f>
        <v>0</v>
      </c>
    </row>
    <row r="916" spans="1:6">
      <c r="A916" s="692" t="s">
        <v>177</v>
      </c>
      <c r="B916" s="631" t="s">
        <v>1723</v>
      </c>
      <c r="C916" s="695" t="s">
        <v>399</v>
      </c>
      <c r="D916" s="692">
        <v>6</v>
      </c>
      <c r="E916" s="696"/>
      <c r="F916" s="692">
        <f t="shared" si="8"/>
        <v>0</v>
      </c>
    </row>
    <row r="917" spans="1:6">
      <c r="A917" s="692" t="s">
        <v>175</v>
      </c>
      <c r="B917" s="631" t="s">
        <v>1722</v>
      </c>
      <c r="C917" s="695" t="s">
        <v>399</v>
      </c>
      <c r="D917" s="692">
        <v>5</v>
      </c>
      <c r="E917" s="696"/>
      <c r="F917" s="692">
        <f t="shared" si="8"/>
        <v>0</v>
      </c>
    </row>
    <row r="918" spans="1:6">
      <c r="A918" s="692" t="s">
        <v>173</v>
      </c>
      <c r="B918" s="631" t="s">
        <v>1721</v>
      </c>
      <c r="C918" s="695" t="s">
        <v>399</v>
      </c>
      <c r="D918" s="692">
        <v>5</v>
      </c>
      <c r="E918" s="696"/>
      <c r="F918" s="692">
        <f t="shared" si="8"/>
        <v>0</v>
      </c>
    </row>
    <row r="919" spans="1:6">
      <c r="A919" s="692" t="s">
        <v>171</v>
      </c>
      <c r="B919" s="631" t="s">
        <v>1720</v>
      </c>
      <c r="C919" s="695" t="s">
        <v>399</v>
      </c>
      <c r="D919" s="692">
        <v>6</v>
      </c>
      <c r="E919" s="696"/>
      <c r="F919" s="692">
        <f t="shared" si="8"/>
        <v>0</v>
      </c>
    </row>
    <row r="920" spans="1:6">
      <c r="A920" s="692" t="s">
        <v>169</v>
      </c>
      <c r="B920" s="631" t="s">
        <v>1719</v>
      </c>
      <c r="C920" s="695" t="s">
        <v>399</v>
      </c>
      <c r="D920" s="692">
        <v>4</v>
      </c>
      <c r="E920" s="696"/>
      <c r="F920" s="692">
        <f t="shared" si="8"/>
        <v>0</v>
      </c>
    </row>
    <row r="921" spans="1:6">
      <c r="A921" s="692" t="s">
        <v>167</v>
      </c>
      <c r="B921" s="631" t="s">
        <v>1718</v>
      </c>
      <c r="C921" s="695" t="s">
        <v>399</v>
      </c>
      <c r="D921" s="692">
        <v>5</v>
      </c>
      <c r="E921" s="696"/>
      <c r="F921" s="692">
        <f t="shared" si="8"/>
        <v>0</v>
      </c>
    </row>
    <row r="922" spans="1:6">
      <c r="A922" s="692" t="s">
        <v>165</v>
      </c>
      <c r="B922" s="631" t="s">
        <v>1717</v>
      </c>
      <c r="C922" s="695" t="s">
        <v>399</v>
      </c>
      <c r="D922" s="692">
        <v>6</v>
      </c>
      <c r="E922" s="696"/>
      <c r="F922" s="692">
        <f t="shared" si="8"/>
        <v>0</v>
      </c>
    </row>
    <row r="923" spans="1:6">
      <c r="A923" s="692" t="s">
        <v>161</v>
      </c>
      <c r="B923" s="631" t="s">
        <v>1716</v>
      </c>
      <c r="C923" s="695" t="s">
        <v>399</v>
      </c>
      <c r="D923" s="692">
        <v>5</v>
      </c>
      <c r="E923" s="696"/>
      <c r="F923" s="692">
        <f t="shared" si="8"/>
        <v>0</v>
      </c>
    </row>
    <row r="924" spans="1:6">
      <c r="A924" s="692" t="s">
        <v>159</v>
      </c>
      <c r="B924" s="631" t="s">
        <v>1715</v>
      </c>
      <c r="C924" s="695" t="s">
        <v>399</v>
      </c>
      <c r="D924" s="692">
        <v>5</v>
      </c>
      <c r="E924" s="696"/>
      <c r="F924" s="692">
        <f t="shared" si="8"/>
        <v>0</v>
      </c>
    </row>
    <row r="925" spans="1:6">
      <c r="A925" s="692" t="s">
        <v>215</v>
      </c>
      <c r="B925" s="631" t="s">
        <v>1714</v>
      </c>
      <c r="C925" s="695" t="s">
        <v>399</v>
      </c>
      <c r="D925" s="692">
        <v>7</v>
      </c>
      <c r="E925" s="696"/>
      <c r="F925" s="692">
        <f t="shared" si="8"/>
        <v>0</v>
      </c>
    </row>
    <row r="926" spans="1:6">
      <c r="A926" s="692" t="s">
        <v>213</v>
      </c>
      <c r="B926" s="631" t="s">
        <v>1713</v>
      </c>
      <c r="C926" s="695" t="s">
        <v>399</v>
      </c>
      <c r="D926" s="692">
        <v>5</v>
      </c>
      <c r="E926" s="696"/>
      <c r="F926" s="692">
        <f t="shared" si="8"/>
        <v>0</v>
      </c>
    </row>
    <row r="927" spans="1:6">
      <c r="A927" s="692" t="s">
        <v>211</v>
      </c>
      <c r="B927" s="631" t="s">
        <v>1712</v>
      </c>
      <c r="C927" s="695" t="s">
        <v>399</v>
      </c>
      <c r="D927" s="692">
        <v>1</v>
      </c>
      <c r="E927" s="696"/>
      <c r="F927" s="692">
        <f t="shared" si="8"/>
        <v>0</v>
      </c>
    </row>
    <row r="928" spans="1:6">
      <c r="A928" s="692" t="s">
        <v>209</v>
      </c>
      <c r="B928" s="631" t="s">
        <v>1711</v>
      </c>
      <c r="C928" s="695" t="s">
        <v>399</v>
      </c>
      <c r="D928" s="692">
        <v>4</v>
      </c>
      <c r="E928" s="696"/>
      <c r="F928" s="692">
        <f t="shared" si="8"/>
        <v>0</v>
      </c>
    </row>
    <row r="929" spans="1:6" s="705" customFormat="1">
      <c r="A929" s="692" t="s">
        <v>207</v>
      </c>
      <c r="B929" s="631" t="s">
        <v>1710</v>
      </c>
      <c r="C929" s="695" t="s">
        <v>399</v>
      </c>
      <c r="D929" s="692">
        <v>1</v>
      </c>
      <c r="E929" s="696"/>
      <c r="F929" s="692">
        <f t="shared" si="8"/>
        <v>0</v>
      </c>
    </row>
    <row r="930" spans="1:6">
      <c r="A930" s="692"/>
      <c r="B930" s="631"/>
      <c r="C930" s="652"/>
      <c r="D930" s="692"/>
      <c r="E930" s="692"/>
      <c r="F930" s="692"/>
    </row>
    <row r="931" spans="1:6" ht="56.45" customHeight="1">
      <c r="A931" s="697" t="s">
        <v>1709</v>
      </c>
      <c r="B931" s="631" t="s">
        <v>1708</v>
      </c>
      <c r="C931" s="652"/>
      <c r="D931" s="692"/>
      <c r="E931" s="692"/>
      <c r="F931" s="692"/>
    </row>
    <row r="932" spans="1:6">
      <c r="A932" s="692"/>
      <c r="B932" s="630" t="s">
        <v>1707</v>
      </c>
      <c r="C932" s="652"/>
      <c r="D932" s="692"/>
      <c r="E932" s="692"/>
      <c r="F932" s="692"/>
    </row>
    <row r="933" spans="1:6">
      <c r="A933" s="692"/>
      <c r="B933" s="631" t="s">
        <v>1706</v>
      </c>
      <c r="C933" s="652"/>
      <c r="D933" s="692"/>
      <c r="E933" s="692"/>
      <c r="F933" s="692"/>
    </row>
    <row r="934" spans="1:6">
      <c r="A934" s="692"/>
      <c r="B934" s="630" t="s">
        <v>1113</v>
      </c>
      <c r="C934" s="652"/>
      <c r="D934" s="692"/>
      <c r="E934" s="692"/>
      <c r="F934" s="692"/>
    </row>
    <row r="935" spans="1:6">
      <c r="A935" s="692"/>
      <c r="B935" s="631" t="s">
        <v>1705</v>
      </c>
      <c r="C935" s="652"/>
      <c r="D935" s="692"/>
      <c r="E935" s="692"/>
      <c r="F935" s="692"/>
    </row>
    <row r="936" spans="1:6">
      <c r="A936" s="692" t="s">
        <v>179</v>
      </c>
      <c r="B936" s="631" t="s">
        <v>1704</v>
      </c>
      <c r="C936" s="695" t="s">
        <v>399</v>
      </c>
      <c r="D936" s="692">
        <v>19</v>
      </c>
      <c r="E936" s="696"/>
      <c r="F936" s="692">
        <f t="shared" ref="F936:F941" si="9">D936*E936</f>
        <v>0</v>
      </c>
    </row>
    <row r="937" spans="1:6">
      <c r="A937" s="692" t="s">
        <v>177</v>
      </c>
      <c r="B937" s="631" t="s">
        <v>1703</v>
      </c>
      <c r="C937" s="695" t="s">
        <v>399</v>
      </c>
      <c r="D937" s="692">
        <v>12</v>
      </c>
      <c r="E937" s="696"/>
      <c r="F937" s="692">
        <f t="shared" si="9"/>
        <v>0</v>
      </c>
    </row>
    <row r="938" spans="1:6">
      <c r="A938" s="692" t="s">
        <v>175</v>
      </c>
      <c r="B938" s="631" t="s">
        <v>1702</v>
      </c>
      <c r="C938" s="695" t="s">
        <v>399</v>
      </c>
      <c r="D938" s="692">
        <v>20</v>
      </c>
      <c r="E938" s="696"/>
      <c r="F938" s="692">
        <f t="shared" si="9"/>
        <v>0</v>
      </c>
    </row>
    <row r="939" spans="1:6">
      <c r="A939" s="692" t="s">
        <v>173</v>
      </c>
      <c r="B939" s="631" t="s">
        <v>1701</v>
      </c>
      <c r="C939" s="695" t="s">
        <v>399</v>
      </c>
      <c r="D939" s="692">
        <v>13</v>
      </c>
      <c r="E939" s="696"/>
      <c r="F939" s="692">
        <f t="shared" si="9"/>
        <v>0</v>
      </c>
    </row>
    <row r="940" spans="1:6">
      <c r="A940" s="692" t="s">
        <v>171</v>
      </c>
      <c r="B940" s="631" t="s">
        <v>1700</v>
      </c>
      <c r="C940" s="695" t="s">
        <v>399</v>
      </c>
      <c r="D940" s="692">
        <v>2</v>
      </c>
      <c r="E940" s="696"/>
      <c r="F940" s="692">
        <f t="shared" si="9"/>
        <v>0</v>
      </c>
    </row>
    <row r="941" spans="1:6">
      <c r="A941" s="692" t="s">
        <v>169</v>
      </c>
      <c r="B941" s="631" t="s">
        <v>1699</v>
      </c>
      <c r="C941" s="695" t="s">
        <v>399</v>
      </c>
      <c r="D941" s="692">
        <v>4</v>
      </c>
      <c r="E941" s="696"/>
      <c r="F941" s="692">
        <f t="shared" si="9"/>
        <v>0</v>
      </c>
    </row>
    <row r="942" spans="1:6">
      <c r="A942" s="692"/>
      <c r="B942" s="631"/>
      <c r="C942" s="652"/>
      <c r="D942" s="692"/>
      <c r="E942" s="692"/>
      <c r="F942" s="692"/>
    </row>
    <row r="943" spans="1:6">
      <c r="A943" s="692" t="s">
        <v>1698</v>
      </c>
      <c r="B943" s="630" t="s">
        <v>1697</v>
      </c>
      <c r="C943" s="701"/>
      <c r="D943" s="694"/>
      <c r="E943" s="694"/>
      <c r="F943" s="694"/>
    </row>
    <row r="944" spans="1:6" ht="187.35" customHeight="1">
      <c r="A944" s="692"/>
      <c r="B944" s="631" t="s">
        <v>1696</v>
      </c>
      <c r="C944" s="652"/>
      <c r="D944" s="692"/>
      <c r="E944" s="692"/>
      <c r="F944" s="692"/>
    </row>
    <row r="945" spans="1:6">
      <c r="A945" s="692"/>
      <c r="B945" s="630" t="s">
        <v>1695</v>
      </c>
      <c r="C945" s="652"/>
      <c r="D945" s="692"/>
      <c r="E945" s="692"/>
      <c r="F945" s="692"/>
    </row>
    <row r="946" spans="1:6" ht="25.5">
      <c r="A946" s="692"/>
      <c r="B946" s="631" t="s">
        <v>1694</v>
      </c>
      <c r="C946" s="652"/>
      <c r="D946" s="692"/>
      <c r="E946" s="692"/>
      <c r="F946" s="692"/>
    </row>
    <row r="947" spans="1:6" ht="28.7" customHeight="1">
      <c r="A947" s="692"/>
      <c r="B947" s="631" t="s">
        <v>1693</v>
      </c>
      <c r="C947" s="652"/>
      <c r="D947" s="692"/>
      <c r="E947" s="692"/>
      <c r="F947" s="692"/>
    </row>
    <row r="948" spans="1:6">
      <c r="A948" s="692"/>
      <c r="B948" s="630" t="s">
        <v>1113</v>
      </c>
      <c r="C948" s="652"/>
      <c r="D948" s="692"/>
      <c r="E948" s="692"/>
      <c r="F948" s="692"/>
    </row>
    <row r="949" spans="1:6">
      <c r="A949" s="692"/>
      <c r="B949" s="631" t="s">
        <v>1692</v>
      </c>
      <c r="C949" s="652"/>
      <c r="D949" s="692"/>
      <c r="E949" s="692"/>
      <c r="F949" s="692"/>
    </row>
    <row r="950" spans="1:6">
      <c r="A950" s="692" t="s">
        <v>179</v>
      </c>
      <c r="B950" s="630" t="s">
        <v>1691</v>
      </c>
      <c r="C950" s="695" t="s">
        <v>193</v>
      </c>
      <c r="D950" s="692">
        <v>613.54</v>
      </c>
      <c r="E950" s="696"/>
      <c r="F950" s="692">
        <f>D950*E950</f>
        <v>0</v>
      </c>
    </row>
    <row r="951" spans="1:6">
      <c r="A951" s="697"/>
      <c r="B951" s="630"/>
      <c r="C951" s="652"/>
      <c r="D951" s="692"/>
      <c r="E951" s="692"/>
      <c r="F951" s="692"/>
    </row>
    <row r="952" spans="1:6" ht="38.25">
      <c r="A952" s="697" t="s">
        <v>177</v>
      </c>
      <c r="B952" s="631" t="s">
        <v>1688</v>
      </c>
      <c r="C952" s="706"/>
    </row>
    <row r="953" spans="1:6">
      <c r="A953" s="697"/>
      <c r="B953" s="630"/>
      <c r="C953" s="695" t="s">
        <v>399</v>
      </c>
      <c r="D953" s="692">
        <v>1</v>
      </c>
      <c r="E953" s="696"/>
      <c r="F953" s="692">
        <f>D953*E953</f>
        <v>0</v>
      </c>
    </row>
    <row r="954" spans="1:6">
      <c r="A954" s="697"/>
      <c r="B954" s="630"/>
      <c r="C954" s="652"/>
      <c r="D954" s="692"/>
      <c r="E954" s="692"/>
      <c r="F954" s="692"/>
    </row>
    <row r="955" spans="1:6">
      <c r="A955" s="692" t="s">
        <v>175</v>
      </c>
      <c r="B955" s="630" t="s">
        <v>1690</v>
      </c>
      <c r="C955" s="695" t="s">
        <v>193</v>
      </c>
      <c r="D955" s="692">
        <v>613.54</v>
      </c>
      <c r="E955" s="696"/>
      <c r="F955" s="692">
        <f>D955*E955</f>
        <v>0</v>
      </c>
    </row>
    <row r="956" spans="1:6">
      <c r="A956" s="692"/>
      <c r="B956" s="630"/>
      <c r="C956" s="652"/>
      <c r="D956" s="692"/>
      <c r="E956" s="692"/>
      <c r="F956" s="692"/>
    </row>
    <row r="957" spans="1:6">
      <c r="A957" s="692" t="s">
        <v>173</v>
      </c>
      <c r="B957" s="630" t="s">
        <v>1689</v>
      </c>
      <c r="C957" s="695" t="s">
        <v>193</v>
      </c>
      <c r="D957" s="692">
        <v>802.54</v>
      </c>
      <c r="E957" s="696"/>
      <c r="F957" s="692">
        <f>D957*E957</f>
        <v>0</v>
      </c>
    </row>
    <row r="958" spans="1:6" ht="38.25">
      <c r="A958" s="692"/>
      <c r="B958" s="631" t="s">
        <v>1688</v>
      </c>
      <c r="C958" s="706"/>
    </row>
    <row r="959" spans="1:6">
      <c r="A959" s="692"/>
      <c r="B959" s="631"/>
      <c r="C959" s="695" t="s">
        <v>399</v>
      </c>
      <c r="D959" s="692">
        <v>1</v>
      </c>
      <c r="E959" s="696"/>
      <c r="F959" s="692">
        <f>D959*E959</f>
        <v>0</v>
      </c>
    </row>
    <row r="960" spans="1:6">
      <c r="A960" s="692" t="s">
        <v>1687</v>
      </c>
      <c r="B960" s="630" t="s">
        <v>1686</v>
      </c>
      <c r="C960" s="707"/>
      <c r="D960" s="708"/>
      <c r="E960" s="708"/>
      <c r="F960" s="708"/>
    </row>
    <row r="961" spans="1:6" ht="147" customHeight="1">
      <c r="A961" s="692"/>
      <c r="B961" s="631" t="s">
        <v>1685</v>
      </c>
      <c r="C961" s="652"/>
      <c r="D961" s="692"/>
      <c r="E961" s="692"/>
      <c r="F961" s="692"/>
    </row>
    <row r="962" spans="1:6" ht="27.6" customHeight="1">
      <c r="A962" s="692"/>
      <c r="B962" s="631" t="s">
        <v>1684</v>
      </c>
      <c r="C962" s="652"/>
      <c r="D962" s="692"/>
      <c r="E962" s="692"/>
      <c r="F962" s="692"/>
    </row>
    <row r="963" spans="1:6">
      <c r="A963" s="692" t="s">
        <v>179</v>
      </c>
      <c r="B963" s="631" t="s">
        <v>1683</v>
      </c>
      <c r="C963" s="695" t="s">
        <v>399</v>
      </c>
      <c r="D963" s="692">
        <v>1</v>
      </c>
      <c r="E963" s="696"/>
      <c r="F963" s="692">
        <f>D963*E963</f>
        <v>0</v>
      </c>
    </row>
    <row r="964" spans="1:6">
      <c r="A964" s="692"/>
      <c r="B964" s="631"/>
      <c r="C964" s="695"/>
      <c r="D964" s="692"/>
      <c r="E964" s="692"/>
      <c r="F964" s="692"/>
    </row>
    <row r="965" spans="1:6">
      <c r="A965" s="697" t="s">
        <v>177</v>
      </c>
      <c r="B965" s="606" t="s">
        <v>1682</v>
      </c>
      <c r="C965" s="197"/>
      <c r="D965" s="569"/>
      <c r="E965" s="569"/>
      <c r="F965" s="569"/>
    </row>
    <row r="966" spans="1:6">
      <c r="A966" s="692"/>
      <c r="B966" s="631"/>
      <c r="C966" s="695" t="s">
        <v>399</v>
      </c>
      <c r="D966" s="692">
        <v>1</v>
      </c>
      <c r="E966" s="696"/>
      <c r="F966" s="692">
        <f>D966*E966</f>
        <v>0</v>
      </c>
    </row>
    <row r="967" spans="1:6">
      <c r="A967" s="651" t="s">
        <v>1681</v>
      </c>
      <c r="B967" s="630" t="s">
        <v>1680</v>
      </c>
      <c r="C967" s="707"/>
      <c r="D967" s="708"/>
      <c r="E967" s="708"/>
      <c r="F967" s="708"/>
    </row>
    <row r="968" spans="1:6" ht="81.599999999999994" customHeight="1">
      <c r="A968" s="692"/>
      <c r="B968" s="631" t="s">
        <v>1679</v>
      </c>
      <c r="C968" s="652"/>
      <c r="D968" s="692"/>
      <c r="E968" s="692"/>
      <c r="F968" s="692"/>
    </row>
    <row r="969" spans="1:6">
      <c r="A969" s="692"/>
      <c r="B969" s="631" t="s">
        <v>1678</v>
      </c>
      <c r="C969" s="652"/>
      <c r="D969" s="692"/>
      <c r="E969" s="692"/>
      <c r="F969" s="692"/>
    </row>
    <row r="970" spans="1:6" ht="30.6" customHeight="1">
      <c r="A970" s="692"/>
      <c r="B970" s="631" t="s">
        <v>1677</v>
      </c>
      <c r="C970" s="652"/>
      <c r="D970" s="692"/>
      <c r="E970" s="692"/>
      <c r="F970" s="692"/>
    </row>
    <row r="971" spans="1:6" ht="28.7" customHeight="1">
      <c r="A971" s="692"/>
      <c r="B971" s="631" t="s">
        <v>1676</v>
      </c>
      <c r="C971" s="652"/>
      <c r="D971" s="692"/>
      <c r="E971" s="692"/>
      <c r="F971" s="692"/>
    </row>
    <row r="972" spans="1:6">
      <c r="A972" s="692"/>
      <c r="B972" s="630" t="s">
        <v>1113</v>
      </c>
      <c r="C972" s="652"/>
      <c r="D972" s="692"/>
      <c r="E972" s="692"/>
      <c r="F972" s="692"/>
    </row>
    <row r="973" spans="1:6">
      <c r="A973" s="692"/>
      <c r="B973" s="631" t="s">
        <v>1675</v>
      </c>
      <c r="C973" s="652"/>
      <c r="D973" s="692"/>
      <c r="E973" s="692"/>
      <c r="F973" s="692"/>
    </row>
    <row r="974" spans="1:6">
      <c r="A974" s="692" t="s">
        <v>179</v>
      </c>
      <c r="B974" s="631" t="s">
        <v>1674</v>
      </c>
      <c r="C974" s="695" t="s">
        <v>229</v>
      </c>
      <c r="D974" s="692">
        <v>58.72</v>
      </c>
      <c r="E974" s="696"/>
      <c r="F974" s="692">
        <f>D974*E974</f>
        <v>0</v>
      </c>
    </row>
    <row r="975" spans="1:6">
      <c r="A975" s="692" t="s">
        <v>177</v>
      </c>
      <c r="B975" s="631" t="s">
        <v>1673</v>
      </c>
      <c r="C975" s="695" t="s">
        <v>229</v>
      </c>
      <c r="D975" s="692">
        <v>17.079999999999998</v>
      </c>
      <c r="E975" s="696"/>
      <c r="F975" s="692">
        <f>D975*E975</f>
        <v>0</v>
      </c>
    </row>
    <row r="976" spans="1:6">
      <c r="A976" s="692" t="s">
        <v>175</v>
      </c>
      <c r="B976" s="631" t="s">
        <v>1672</v>
      </c>
      <c r="C976" s="695" t="s">
        <v>229</v>
      </c>
      <c r="D976" s="692">
        <v>17.079999999999998</v>
      </c>
      <c r="E976" s="696"/>
      <c r="F976" s="692">
        <f>D976*E976</f>
        <v>0</v>
      </c>
    </row>
    <row r="977" spans="1:6">
      <c r="A977" s="692" t="s">
        <v>173</v>
      </c>
      <c r="B977" s="631" t="s">
        <v>1671</v>
      </c>
      <c r="C977" s="695" t="s">
        <v>229</v>
      </c>
      <c r="D977" s="692">
        <v>25.32</v>
      </c>
      <c r="E977" s="696"/>
      <c r="F977" s="692">
        <f>D977*E977</f>
        <v>0</v>
      </c>
    </row>
    <row r="978" spans="1:6">
      <c r="A978" s="692" t="s">
        <v>171</v>
      </c>
      <c r="B978" s="631" t="s">
        <v>1670</v>
      </c>
      <c r="C978" s="695" t="s">
        <v>229</v>
      </c>
      <c r="D978" s="692">
        <v>12.34</v>
      </c>
      <c r="E978" s="696"/>
      <c r="F978" s="692">
        <f>D978*E978</f>
        <v>0</v>
      </c>
    </row>
    <row r="979" spans="1:6">
      <c r="A979" s="692"/>
      <c r="B979" s="631"/>
      <c r="C979" s="652"/>
      <c r="D979" s="692"/>
      <c r="E979" s="692"/>
      <c r="F979" s="692"/>
    </row>
    <row r="980" spans="1:6">
      <c r="A980" s="651" t="s">
        <v>1669</v>
      </c>
      <c r="B980" s="630" t="s">
        <v>1668</v>
      </c>
      <c r="C980" s="707"/>
      <c r="D980" s="708"/>
      <c r="E980" s="708"/>
      <c r="F980" s="708"/>
    </row>
    <row r="981" spans="1:6" ht="68.45" customHeight="1">
      <c r="A981" s="692"/>
      <c r="B981" s="631" t="s">
        <v>1667</v>
      </c>
      <c r="C981" s="652"/>
      <c r="D981" s="692"/>
      <c r="E981" s="692"/>
      <c r="F981" s="692"/>
    </row>
    <row r="982" spans="1:6" ht="28.7" customHeight="1">
      <c r="A982" s="692"/>
      <c r="B982" s="631" t="s">
        <v>1659</v>
      </c>
      <c r="C982" s="652"/>
      <c r="D982" s="692"/>
      <c r="E982" s="692"/>
      <c r="F982" s="692"/>
    </row>
    <row r="983" spans="1:6">
      <c r="A983" s="692"/>
      <c r="B983" s="630" t="s">
        <v>1113</v>
      </c>
      <c r="C983" s="652"/>
      <c r="D983" s="692"/>
      <c r="E983" s="692"/>
      <c r="F983" s="692"/>
    </row>
    <row r="984" spans="1:6">
      <c r="A984" s="692"/>
      <c r="B984" s="631" t="s">
        <v>1666</v>
      </c>
      <c r="C984" s="652"/>
      <c r="D984" s="692"/>
      <c r="E984" s="692"/>
      <c r="F984" s="692"/>
    </row>
    <row r="985" spans="1:6">
      <c r="A985" s="692" t="s">
        <v>179</v>
      </c>
      <c r="B985" s="631" t="s">
        <v>1665</v>
      </c>
      <c r="C985" s="695" t="s">
        <v>193</v>
      </c>
      <c r="D985" s="692">
        <v>29.69</v>
      </c>
      <c r="E985" s="696"/>
      <c r="F985" s="692">
        <f>D985*E985</f>
        <v>0</v>
      </c>
    </row>
    <row r="986" spans="1:6">
      <c r="A986" s="692" t="s">
        <v>177</v>
      </c>
      <c r="B986" s="631" t="s">
        <v>1664</v>
      </c>
      <c r="C986" s="695" t="s">
        <v>193</v>
      </c>
      <c r="D986" s="692">
        <v>202</v>
      </c>
      <c r="E986" s="696"/>
      <c r="F986" s="692">
        <f>D986*E986</f>
        <v>0</v>
      </c>
    </row>
    <row r="987" spans="1:6">
      <c r="A987" s="692"/>
      <c r="B987" s="631"/>
      <c r="C987" s="652"/>
      <c r="D987" s="692"/>
      <c r="E987" s="692"/>
      <c r="F987" s="692"/>
    </row>
    <row r="988" spans="1:6">
      <c r="A988" s="692" t="s">
        <v>1663</v>
      </c>
      <c r="B988" s="709" t="s">
        <v>1662</v>
      </c>
      <c r="C988" s="707"/>
      <c r="D988" s="708"/>
      <c r="E988" s="708"/>
      <c r="F988" s="708"/>
    </row>
    <row r="989" spans="1:6" ht="132" customHeight="1">
      <c r="A989" s="697" t="s">
        <v>179</v>
      </c>
      <c r="B989" s="631" t="s">
        <v>1661</v>
      </c>
      <c r="C989" s="652"/>
      <c r="D989" s="692"/>
      <c r="E989" s="692"/>
      <c r="F989" s="692"/>
    </row>
    <row r="990" spans="1:6" ht="28.7" customHeight="1">
      <c r="A990" s="692"/>
      <c r="B990" s="631" t="s">
        <v>1660</v>
      </c>
      <c r="C990" s="652"/>
      <c r="D990" s="692"/>
      <c r="E990" s="692"/>
      <c r="F990" s="692"/>
    </row>
    <row r="991" spans="1:6" ht="28.7" customHeight="1">
      <c r="A991" s="692"/>
      <c r="B991" s="631" t="s">
        <v>1659</v>
      </c>
      <c r="C991" s="652"/>
      <c r="D991" s="692"/>
      <c r="E991" s="692"/>
      <c r="F991" s="692"/>
    </row>
    <row r="992" spans="1:6">
      <c r="A992" s="692"/>
      <c r="B992" s="630" t="s">
        <v>1658</v>
      </c>
      <c r="C992" s="652"/>
      <c r="D992" s="692"/>
      <c r="E992" s="692"/>
      <c r="F992" s="692"/>
    </row>
    <row r="993" spans="1:6" ht="29.45" customHeight="1">
      <c r="A993" s="692"/>
      <c r="B993" s="631" t="s">
        <v>1657</v>
      </c>
      <c r="C993" s="652"/>
      <c r="D993" s="692"/>
      <c r="E993" s="692"/>
      <c r="F993" s="692"/>
    </row>
    <row r="994" spans="1:6">
      <c r="A994" s="692"/>
      <c r="B994" s="630" t="s">
        <v>1113</v>
      </c>
      <c r="C994" s="652"/>
      <c r="D994" s="692"/>
      <c r="E994" s="692"/>
      <c r="F994" s="692"/>
    </row>
    <row r="995" spans="1:6">
      <c r="A995" s="692"/>
      <c r="B995" s="631" t="s">
        <v>1656</v>
      </c>
      <c r="C995" s="652"/>
      <c r="D995" s="692"/>
      <c r="E995" s="692"/>
      <c r="F995" s="692"/>
    </row>
    <row r="996" spans="1:6">
      <c r="B996" s="631" t="s">
        <v>1655</v>
      </c>
      <c r="C996" s="695" t="s">
        <v>399</v>
      </c>
      <c r="D996" s="692">
        <v>1</v>
      </c>
      <c r="E996" s="696"/>
      <c r="F996" s="692">
        <f>D996*E996</f>
        <v>0</v>
      </c>
    </row>
    <row r="997" spans="1:6">
      <c r="B997" s="631"/>
      <c r="C997" s="695"/>
      <c r="D997" s="692"/>
      <c r="E997" s="788"/>
      <c r="F997" s="692"/>
    </row>
    <row r="998" spans="1:6" ht="81.599999999999994" customHeight="1">
      <c r="A998" s="697" t="s">
        <v>177</v>
      </c>
      <c r="B998" s="631" t="s">
        <v>1654</v>
      </c>
      <c r="C998" s="652"/>
      <c r="D998" s="692"/>
      <c r="E998" s="692"/>
      <c r="F998" s="692"/>
    </row>
    <row r="999" spans="1:6">
      <c r="A999" s="692"/>
      <c r="B999" s="710" t="s">
        <v>1653</v>
      </c>
      <c r="C999" s="652"/>
      <c r="D999" s="692"/>
      <c r="E999" s="692"/>
      <c r="F999" s="692"/>
    </row>
    <row r="1000" spans="1:6" ht="25.5">
      <c r="A1000" s="692"/>
      <c r="B1000" s="631" t="s">
        <v>1652</v>
      </c>
      <c r="C1000" s="652"/>
      <c r="D1000" s="692"/>
      <c r="E1000" s="692"/>
      <c r="F1000" s="692"/>
    </row>
    <row r="1001" spans="1:6">
      <c r="A1001" s="692"/>
      <c r="B1001" s="630" t="s">
        <v>1113</v>
      </c>
      <c r="C1001" s="652"/>
      <c r="D1001" s="692"/>
      <c r="E1001" s="692"/>
      <c r="F1001" s="692"/>
    </row>
    <row r="1002" spans="1:6">
      <c r="A1002" s="692"/>
      <c r="B1002" s="631" t="s">
        <v>1651</v>
      </c>
      <c r="C1002" s="652"/>
      <c r="D1002" s="692"/>
      <c r="E1002" s="692"/>
      <c r="F1002" s="692"/>
    </row>
    <row r="1003" spans="1:6">
      <c r="B1003" s="631" t="s">
        <v>1650</v>
      </c>
      <c r="C1003" s="695" t="s">
        <v>399</v>
      </c>
      <c r="D1003" s="692">
        <v>1</v>
      </c>
      <c r="E1003" s="696"/>
      <c r="F1003" s="692">
        <f>D1003*E1003</f>
        <v>0</v>
      </c>
    </row>
    <row r="1004" spans="1:6">
      <c r="A1004" s="692"/>
      <c r="B1004" s="631"/>
      <c r="C1004" s="652"/>
      <c r="D1004" s="692"/>
      <c r="E1004" s="692"/>
      <c r="F1004" s="692"/>
    </row>
    <row r="1005" spans="1:6">
      <c r="A1005" s="692" t="s">
        <v>1649</v>
      </c>
      <c r="B1005" s="630" t="s">
        <v>1648</v>
      </c>
      <c r="C1005" s="652"/>
      <c r="D1005" s="692"/>
      <c r="E1005" s="692"/>
      <c r="F1005" s="692"/>
    </row>
    <row r="1006" spans="1:6" ht="162" customHeight="1">
      <c r="A1006" s="692"/>
      <c r="B1006" s="631" t="s">
        <v>1647</v>
      </c>
      <c r="C1006" s="652"/>
      <c r="D1006" s="692"/>
      <c r="E1006" s="692"/>
      <c r="F1006" s="692"/>
    </row>
    <row r="1007" spans="1:6">
      <c r="A1007" s="692"/>
      <c r="B1007" s="630" t="s">
        <v>1646</v>
      </c>
      <c r="C1007" s="652"/>
      <c r="D1007" s="692"/>
      <c r="E1007" s="692"/>
      <c r="F1007" s="692"/>
    </row>
    <row r="1008" spans="1:6">
      <c r="A1008" s="692"/>
      <c r="B1008" s="631" t="s">
        <v>1645</v>
      </c>
      <c r="C1008" s="652"/>
      <c r="D1008" s="692"/>
      <c r="E1008" s="692"/>
      <c r="F1008" s="692"/>
    </row>
    <row r="1009" spans="1:6">
      <c r="A1009" s="692"/>
      <c r="B1009" s="631" t="s">
        <v>1644</v>
      </c>
      <c r="C1009" s="695" t="s">
        <v>399</v>
      </c>
      <c r="D1009" s="692">
        <v>1</v>
      </c>
      <c r="E1009" s="696"/>
      <c r="F1009" s="692">
        <f>D1009*E1009</f>
        <v>0</v>
      </c>
    </row>
    <row r="1010" spans="1:6">
      <c r="A1010" s="692"/>
      <c r="B1010" s="711"/>
      <c r="C1010" s="695"/>
      <c r="D1010" s="692"/>
      <c r="E1010" s="788"/>
      <c r="F1010" s="692"/>
    </row>
    <row r="1011" spans="1:6">
      <c r="A1011" s="692" t="s">
        <v>1643</v>
      </c>
      <c r="B1011" s="630" t="s">
        <v>1642</v>
      </c>
      <c r="C1011" s="652"/>
      <c r="D1011" s="692"/>
      <c r="E1011" s="692"/>
      <c r="F1011" s="692"/>
    </row>
    <row r="1012" spans="1:6" ht="38.25">
      <c r="A1012" s="692" t="s">
        <v>1641</v>
      </c>
      <c r="B1012" s="631" t="s">
        <v>1640</v>
      </c>
      <c r="C1012" s="695"/>
      <c r="D1012" s="692"/>
      <c r="E1012" s="692"/>
      <c r="F1012" s="692"/>
    </row>
    <row r="1013" spans="1:6">
      <c r="A1013" s="692"/>
      <c r="B1013" s="631"/>
      <c r="C1013" s="695" t="s">
        <v>229</v>
      </c>
      <c r="D1013" s="692">
        <v>59.87</v>
      </c>
      <c r="E1013" s="696"/>
      <c r="F1013" s="692">
        <f>D1013*E1013</f>
        <v>0</v>
      </c>
    </row>
    <row r="1014" spans="1:6" ht="38.25">
      <c r="A1014" s="697" t="s">
        <v>179</v>
      </c>
      <c r="B1014" s="630" t="s">
        <v>3016</v>
      </c>
      <c r="C1014" s="652"/>
      <c r="D1014" s="692"/>
      <c r="E1014" s="692"/>
      <c r="F1014" s="692"/>
    </row>
    <row r="1015" spans="1:6">
      <c r="A1015" s="697"/>
      <c r="B1015" s="631" t="s">
        <v>1624</v>
      </c>
      <c r="C1015" s="652"/>
      <c r="D1015" s="692"/>
      <c r="E1015" s="692"/>
      <c r="F1015" s="692"/>
    </row>
    <row r="1016" spans="1:6">
      <c r="A1016" s="697"/>
      <c r="B1016" s="631"/>
      <c r="C1016" s="652"/>
      <c r="D1016" s="692"/>
      <c r="E1016" s="692"/>
      <c r="F1016" s="692"/>
    </row>
    <row r="1017" spans="1:6">
      <c r="A1017" s="697"/>
      <c r="B1017" s="631"/>
      <c r="C1017" s="695" t="s">
        <v>399</v>
      </c>
      <c r="D1017" s="692">
        <v>1</v>
      </c>
      <c r="E1017" s="696"/>
      <c r="F1017" s="692">
        <f>D1017*E1017</f>
        <v>0</v>
      </c>
    </row>
    <row r="1018" spans="1:6" ht="32.450000000000003" customHeight="1">
      <c r="A1018" s="697" t="s">
        <v>177</v>
      </c>
      <c r="B1018" s="630" t="s">
        <v>3017</v>
      </c>
      <c r="C1018" s="652"/>
      <c r="D1018" s="692"/>
      <c r="E1018" s="692"/>
      <c r="F1018" s="692"/>
    </row>
    <row r="1019" spans="1:6">
      <c r="A1019" s="697"/>
      <c r="B1019" s="631" t="s">
        <v>1639</v>
      </c>
      <c r="C1019" s="695" t="s">
        <v>399</v>
      </c>
      <c r="D1019" s="692">
        <v>2</v>
      </c>
      <c r="E1019" s="696"/>
      <c r="F1019" s="692">
        <f>D1019*E1019</f>
        <v>0</v>
      </c>
    </row>
    <row r="1020" spans="1:6">
      <c r="A1020" s="697"/>
      <c r="B1020" s="631"/>
      <c r="C1020" s="652"/>
      <c r="D1020" s="692"/>
      <c r="E1020" s="692"/>
      <c r="F1020" s="692"/>
    </row>
    <row r="1021" spans="1:6" ht="25.5">
      <c r="A1021" s="697" t="s">
        <v>175</v>
      </c>
      <c r="B1021" s="630" t="s">
        <v>3018</v>
      </c>
      <c r="C1021" s="652"/>
      <c r="D1021" s="692"/>
      <c r="E1021" s="692"/>
      <c r="F1021" s="692"/>
    </row>
    <row r="1022" spans="1:6">
      <c r="A1022" s="697"/>
      <c r="B1022" s="631" t="s">
        <v>1639</v>
      </c>
      <c r="C1022" s="695" t="s">
        <v>399</v>
      </c>
      <c r="D1022" s="692">
        <v>2</v>
      </c>
      <c r="E1022" s="696"/>
      <c r="F1022" s="692">
        <f>D1022*E1022</f>
        <v>0</v>
      </c>
    </row>
    <row r="1023" spans="1:6">
      <c r="A1023" s="697"/>
      <c r="B1023" s="631"/>
      <c r="C1023" s="652"/>
      <c r="D1023" s="692"/>
      <c r="E1023" s="692"/>
      <c r="F1023" s="692"/>
    </row>
    <row r="1024" spans="1:6" ht="33" customHeight="1">
      <c r="A1024" s="697" t="s">
        <v>173</v>
      </c>
      <c r="B1024" s="630" t="s">
        <v>3019</v>
      </c>
      <c r="C1024" s="652"/>
      <c r="D1024" s="692"/>
      <c r="E1024" s="692"/>
      <c r="F1024" s="692"/>
    </row>
    <row r="1025" spans="1:6">
      <c r="A1025" s="697"/>
      <c r="B1025" s="631" t="s">
        <v>1639</v>
      </c>
      <c r="C1025" s="695" t="s">
        <v>399</v>
      </c>
      <c r="D1025" s="692">
        <v>1</v>
      </c>
      <c r="E1025" s="696"/>
      <c r="F1025" s="692">
        <f>D1025*E1025</f>
        <v>0</v>
      </c>
    </row>
    <row r="1026" spans="1:6">
      <c r="A1026" s="697"/>
      <c r="B1026" s="631"/>
      <c r="C1026" s="652"/>
      <c r="D1026" s="692"/>
      <c r="E1026" s="692"/>
      <c r="F1026" s="692"/>
    </row>
    <row r="1027" spans="1:6" ht="25.5">
      <c r="A1027" s="697" t="s">
        <v>171</v>
      </c>
      <c r="B1027" s="630" t="s">
        <v>2950</v>
      </c>
      <c r="C1027" s="652"/>
      <c r="D1027" s="692"/>
      <c r="E1027" s="692"/>
      <c r="F1027" s="692"/>
    </row>
    <row r="1028" spans="1:6">
      <c r="A1028" s="697"/>
      <c r="B1028" s="631" t="s">
        <v>1639</v>
      </c>
      <c r="C1028" s="695" t="s">
        <v>399</v>
      </c>
      <c r="D1028" s="692">
        <v>1</v>
      </c>
      <c r="E1028" s="696"/>
      <c r="F1028" s="692">
        <f>D1028*E1028</f>
        <v>0</v>
      </c>
    </row>
    <row r="1029" spans="1:6">
      <c r="A1029" s="697"/>
      <c r="B1029" s="631"/>
      <c r="C1029" s="652"/>
      <c r="D1029" s="692"/>
      <c r="E1029" s="692"/>
      <c r="F1029" s="692"/>
    </row>
    <row r="1030" spans="1:6" ht="31.5" customHeight="1">
      <c r="A1030" s="697" t="s">
        <v>169</v>
      </c>
      <c r="B1030" s="630" t="s">
        <v>2951</v>
      </c>
      <c r="C1030" s="652"/>
      <c r="D1030" s="692"/>
      <c r="E1030" s="692"/>
      <c r="F1030" s="692"/>
    </row>
    <row r="1031" spans="1:6">
      <c r="A1031" s="697"/>
      <c r="B1031" s="631" t="s">
        <v>1639</v>
      </c>
      <c r="C1031" s="695" t="s">
        <v>399</v>
      </c>
      <c r="D1031" s="692">
        <v>2</v>
      </c>
      <c r="E1031" s="696"/>
      <c r="F1031" s="692">
        <f>D1031*E1031</f>
        <v>0</v>
      </c>
    </row>
    <row r="1032" spans="1:6">
      <c r="A1032" s="697"/>
      <c r="B1032" s="631"/>
      <c r="C1032" s="652"/>
      <c r="D1032" s="692"/>
      <c r="E1032" s="692"/>
      <c r="F1032" s="692"/>
    </row>
    <row r="1033" spans="1:6" ht="25.5">
      <c r="A1033" s="697" t="s">
        <v>167</v>
      </c>
      <c r="B1033" s="630" t="s">
        <v>3020</v>
      </c>
      <c r="C1033" s="695"/>
      <c r="D1033" s="692"/>
      <c r="E1033" s="692"/>
      <c r="F1033" s="692"/>
    </row>
    <row r="1034" spans="1:6">
      <c r="A1034" s="697"/>
      <c r="B1034" s="631" t="s">
        <v>1638</v>
      </c>
      <c r="C1034" s="695" t="s">
        <v>399</v>
      </c>
      <c r="D1034" s="692">
        <v>1</v>
      </c>
      <c r="E1034" s="696"/>
      <c r="F1034" s="692">
        <f>D1034*E1034</f>
        <v>0</v>
      </c>
    </row>
    <row r="1035" spans="1:6">
      <c r="A1035" s="697"/>
      <c r="B1035" s="631"/>
      <c r="C1035" s="652"/>
      <c r="D1035" s="692"/>
      <c r="E1035" s="692"/>
      <c r="F1035" s="692"/>
    </row>
    <row r="1036" spans="1:6">
      <c r="A1036" s="697" t="s">
        <v>1637</v>
      </c>
      <c r="B1036" s="630" t="s">
        <v>1636</v>
      </c>
      <c r="C1036" s="652"/>
      <c r="D1036" s="692"/>
      <c r="E1036" s="692"/>
      <c r="F1036" s="692"/>
    </row>
    <row r="1037" spans="1:6">
      <c r="A1037" s="697"/>
      <c r="B1037" s="630" t="s">
        <v>1633</v>
      </c>
      <c r="C1037" s="652"/>
      <c r="D1037" s="692"/>
      <c r="E1037" s="692"/>
      <c r="F1037" s="692"/>
    </row>
    <row r="1038" spans="1:6">
      <c r="A1038" s="697"/>
      <c r="B1038" s="631" t="s">
        <v>1635</v>
      </c>
      <c r="C1038" s="652"/>
      <c r="D1038" s="692"/>
      <c r="E1038" s="692"/>
      <c r="F1038" s="692"/>
    </row>
    <row r="1039" spans="1:6">
      <c r="A1039" s="697"/>
      <c r="B1039" s="631" t="s">
        <v>1634</v>
      </c>
      <c r="C1039" s="652"/>
      <c r="D1039" s="692"/>
      <c r="E1039" s="692"/>
      <c r="F1039" s="692"/>
    </row>
    <row r="1040" spans="1:6">
      <c r="A1040" s="697"/>
      <c r="B1040" s="630" t="s">
        <v>1633</v>
      </c>
      <c r="C1040" s="652"/>
      <c r="D1040" s="692"/>
      <c r="E1040" s="692"/>
      <c r="F1040" s="692"/>
    </row>
    <row r="1041" spans="1:6" ht="38.25">
      <c r="A1041" s="697" t="s">
        <v>179</v>
      </c>
      <c r="B1041" s="630" t="s">
        <v>3021</v>
      </c>
      <c r="C1041" s="695"/>
      <c r="D1041" s="692"/>
      <c r="E1041" s="692"/>
      <c r="F1041" s="692"/>
    </row>
    <row r="1042" spans="1:6">
      <c r="A1042" s="697"/>
      <c r="B1042" s="631" t="s">
        <v>1632</v>
      </c>
      <c r="C1042" s="695" t="s">
        <v>399</v>
      </c>
      <c r="D1042" s="692">
        <v>1</v>
      </c>
      <c r="E1042" s="696"/>
      <c r="F1042" s="692">
        <f>D1042*E1042</f>
        <v>0</v>
      </c>
    </row>
    <row r="1043" spans="1:6">
      <c r="A1043" s="697"/>
      <c r="B1043" s="631"/>
      <c r="C1043" s="652"/>
      <c r="D1043" s="692"/>
      <c r="E1043" s="692"/>
      <c r="F1043" s="692"/>
    </row>
    <row r="1044" spans="1:6" ht="38.25">
      <c r="A1044" s="697" t="s">
        <v>177</v>
      </c>
      <c r="B1044" s="630" t="s">
        <v>3022</v>
      </c>
      <c r="C1044" s="695"/>
      <c r="D1044" s="692"/>
      <c r="E1044" s="692"/>
      <c r="F1044" s="692"/>
    </row>
    <row r="1045" spans="1:6">
      <c r="A1045" s="697"/>
      <c r="B1045" s="631" t="s">
        <v>1632</v>
      </c>
      <c r="C1045" s="695" t="s">
        <v>399</v>
      </c>
      <c r="D1045" s="692">
        <v>2</v>
      </c>
      <c r="E1045" s="696"/>
      <c r="F1045" s="692">
        <f>D1045*E1045</f>
        <v>0</v>
      </c>
    </row>
    <row r="1046" spans="1:6">
      <c r="A1046" s="697"/>
      <c r="B1046" s="631"/>
      <c r="C1046" s="652"/>
      <c r="D1046" s="692"/>
      <c r="E1046" s="692"/>
      <c r="F1046" s="692"/>
    </row>
    <row r="1047" spans="1:6" ht="38.25">
      <c r="A1047" s="697" t="s">
        <v>175</v>
      </c>
      <c r="B1047" s="630" t="s">
        <v>3023</v>
      </c>
      <c r="C1047" s="695"/>
      <c r="D1047" s="692"/>
      <c r="E1047" s="692"/>
      <c r="F1047" s="692"/>
    </row>
    <row r="1048" spans="1:6">
      <c r="A1048" s="697"/>
      <c r="B1048" s="631" t="s">
        <v>1632</v>
      </c>
      <c r="C1048" s="695" t="s">
        <v>399</v>
      </c>
      <c r="D1048" s="692">
        <v>1</v>
      </c>
      <c r="E1048" s="696"/>
      <c r="F1048" s="692">
        <f>D1048*E1048</f>
        <v>0</v>
      </c>
    </row>
    <row r="1049" spans="1:6">
      <c r="A1049" s="697"/>
      <c r="B1049" s="631"/>
      <c r="C1049" s="652"/>
      <c r="D1049" s="692"/>
      <c r="E1049" s="692"/>
      <c r="F1049" s="692"/>
    </row>
    <row r="1050" spans="1:6" ht="51">
      <c r="A1050" s="697" t="s">
        <v>173</v>
      </c>
      <c r="B1050" s="630" t="s">
        <v>3024</v>
      </c>
      <c r="C1050" s="652"/>
      <c r="D1050" s="692"/>
      <c r="E1050" s="692"/>
      <c r="F1050" s="692"/>
    </row>
    <row r="1051" spans="1:6">
      <c r="A1051" s="697"/>
      <c r="B1051" s="631" t="s">
        <v>1608</v>
      </c>
      <c r="C1051" s="652"/>
      <c r="D1051" s="692"/>
      <c r="E1051" s="692"/>
      <c r="F1051" s="692"/>
    </row>
    <row r="1052" spans="1:6">
      <c r="A1052" s="697"/>
      <c r="B1052" s="631" t="s">
        <v>1612</v>
      </c>
      <c r="C1052" s="652"/>
      <c r="D1052" s="692"/>
      <c r="E1052" s="692"/>
      <c r="F1052" s="692"/>
    </row>
    <row r="1053" spans="1:6">
      <c r="A1053" s="697"/>
      <c r="B1053" s="631" t="s">
        <v>1611</v>
      </c>
      <c r="C1053" s="652"/>
      <c r="D1053" s="692"/>
      <c r="E1053" s="692"/>
      <c r="F1053" s="692"/>
    </row>
    <row r="1054" spans="1:6">
      <c r="A1054" s="697"/>
      <c r="B1054" s="631" t="s">
        <v>1610</v>
      </c>
      <c r="C1054" s="652"/>
      <c r="D1054" s="692"/>
      <c r="E1054" s="692"/>
      <c r="F1054" s="692"/>
    </row>
    <row r="1055" spans="1:6">
      <c r="A1055" s="697"/>
      <c r="B1055" s="631"/>
      <c r="C1055" s="695" t="s">
        <v>399</v>
      </c>
      <c r="D1055" s="692">
        <v>1</v>
      </c>
      <c r="E1055" s="696"/>
      <c r="F1055" s="692">
        <f>D1055*E1055</f>
        <v>0</v>
      </c>
    </row>
    <row r="1056" spans="1:6" ht="51">
      <c r="A1056" s="697" t="s">
        <v>171</v>
      </c>
      <c r="B1056" s="630" t="s">
        <v>3025</v>
      </c>
      <c r="C1056" s="652"/>
      <c r="D1056" s="692"/>
      <c r="E1056" s="692"/>
      <c r="F1056" s="692"/>
    </row>
    <row r="1057" spans="1:6">
      <c r="A1057" s="697"/>
      <c r="B1057" s="631" t="s">
        <v>1611</v>
      </c>
      <c r="C1057" s="695" t="s">
        <v>399</v>
      </c>
      <c r="D1057" s="692">
        <v>1</v>
      </c>
      <c r="E1057" s="696"/>
      <c r="F1057" s="692">
        <f>D1057*E1057</f>
        <v>0</v>
      </c>
    </row>
    <row r="1058" spans="1:6">
      <c r="A1058" s="697"/>
      <c r="B1058" s="631"/>
      <c r="C1058" s="652"/>
      <c r="D1058" s="692"/>
      <c r="E1058" s="692"/>
      <c r="F1058" s="692"/>
    </row>
    <row r="1059" spans="1:6" ht="25.5">
      <c r="A1059" s="632" t="s">
        <v>169</v>
      </c>
      <c r="B1059" s="630" t="s">
        <v>3026</v>
      </c>
      <c r="C1059" s="566"/>
    </row>
    <row r="1060" spans="1:6" ht="25.5">
      <c r="B1060" s="631" t="s">
        <v>1631</v>
      </c>
      <c r="C1060" s="566"/>
    </row>
    <row r="1061" spans="1:6">
      <c r="B1061" s="631" t="s">
        <v>1608</v>
      </c>
      <c r="C1061" s="566"/>
    </row>
    <row r="1062" spans="1:6">
      <c r="B1062" s="631" t="s">
        <v>1630</v>
      </c>
      <c r="C1062" s="566"/>
    </row>
    <row r="1063" spans="1:6">
      <c r="B1063" s="631" t="s">
        <v>1612</v>
      </c>
      <c r="C1063" s="566"/>
    </row>
    <row r="1064" spans="1:6">
      <c r="B1064" s="631" t="s">
        <v>1611</v>
      </c>
      <c r="C1064" s="566"/>
    </row>
    <row r="1065" spans="1:6">
      <c r="B1065" s="631" t="s">
        <v>1610</v>
      </c>
      <c r="C1065" s="695" t="s">
        <v>399</v>
      </c>
      <c r="D1065" s="692">
        <v>1</v>
      </c>
      <c r="E1065" s="696"/>
      <c r="F1065" s="692">
        <f>D1065*E1065</f>
        <v>0</v>
      </c>
    </row>
    <row r="1066" spans="1:6">
      <c r="B1066" s="631"/>
      <c r="C1066" s="197"/>
      <c r="D1066" s="569"/>
      <c r="E1066" s="569"/>
      <c r="F1066" s="569"/>
    </row>
    <row r="1067" spans="1:6" ht="32.1" customHeight="1">
      <c r="A1067" s="632" t="s">
        <v>1496</v>
      </c>
      <c r="B1067" s="630" t="s">
        <v>3027</v>
      </c>
      <c r="C1067" s="699"/>
      <c r="D1067" s="569"/>
      <c r="E1067" s="569"/>
      <c r="F1067" s="569"/>
    </row>
    <row r="1068" spans="1:6" ht="25.5">
      <c r="B1068" s="631" t="s">
        <v>1629</v>
      </c>
      <c r="C1068" s="699"/>
      <c r="D1068" s="569"/>
      <c r="E1068" s="569"/>
      <c r="F1068" s="569"/>
    </row>
    <row r="1069" spans="1:6">
      <c r="B1069" s="631" t="s">
        <v>1626</v>
      </c>
      <c r="C1069" s="699"/>
      <c r="D1069" s="569"/>
      <c r="E1069" s="569"/>
      <c r="F1069" s="569"/>
    </row>
    <row r="1070" spans="1:6">
      <c r="B1070" s="631" t="s">
        <v>1625</v>
      </c>
      <c r="C1070" s="699"/>
      <c r="D1070" s="569"/>
      <c r="E1070" s="569"/>
      <c r="F1070" s="569"/>
    </row>
    <row r="1071" spans="1:6">
      <c r="B1071" s="631" t="s">
        <v>1624</v>
      </c>
      <c r="C1071" s="699"/>
      <c r="D1071" s="569"/>
      <c r="E1071" s="569"/>
      <c r="F1071" s="569"/>
    </row>
    <row r="1072" spans="1:6">
      <c r="B1072" s="631"/>
      <c r="C1072" s="695" t="s">
        <v>399</v>
      </c>
      <c r="D1072" s="692">
        <v>6</v>
      </c>
      <c r="E1072" s="696"/>
      <c r="F1072" s="692">
        <f>D1072*E1072</f>
        <v>0</v>
      </c>
    </row>
    <row r="1073" spans="1:6" ht="25.5">
      <c r="A1073" s="632" t="s">
        <v>1628</v>
      </c>
      <c r="B1073" s="630" t="s">
        <v>3028</v>
      </c>
      <c r="C1073" s="695"/>
      <c r="D1073" s="692"/>
      <c r="E1073" s="692"/>
      <c r="F1073" s="692"/>
    </row>
    <row r="1074" spans="1:6" ht="25.5">
      <c r="B1074" s="631" t="s">
        <v>1627</v>
      </c>
      <c r="C1074" s="695"/>
      <c r="D1074" s="692"/>
      <c r="E1074" s="692"/>
      <c r="F1074" s="692"/>
    </row>
    <row r="1075" spans="1:6">
      <c r="B1075" s="631" t="s">
        <v>1626</v>
      </c>
      <c r="C1075" s="695"/>
      <c r="D1075" s="692"/>
      <c r="E1075" s="692"/>
      <c r="F1075" s="692"/>
    </row>
    <row r="1076" spans="1:6">
      <c r="B1076" s="631" t="s">
        <v>1625</v>
      </c>
      <c r="C1076" s="695"/>
      <c r="D1076" s="692"/>
      <c r="E1076" s="692"/>
      <c r="F1076" s="692"/>
    </row>
    <row r="1077" spans="1:6">
      <c r="B1077" s="631" t="s">
        <v>1624</v>
      </c>
      <c r="C1077" s="695"/>
      <c r="D1077" s="692"/>
      <c r="E1077" s="692"/>
      <c r="F1077" s="692"/>
    </row>
    <row r="1078" spans="1:6">
      <c r="B1078" s="631"/>
      <c r="C1078" s="695" t="s">
        <v>399</v>
      </c>
      <c r="D1078" s="692">
        <v>1</v>
      </c>
      <c r="E1078" s="696"/>
      <c r="F1078" s="692">
        <f>D1078*E1078</f>
        <v>0</v>
      </c>
    </row>
    <row r="1079" spans="1:6" ht="25.5">
      <c r="A1079" s="632" t="s">
        <v>167</v>
      </c>
      <c r="B1079" s="630" t="s">
        <v>3029</v>
      </c>
      <c r="C1079" s="197"/>
      <c r="D1079" s="569"/>
      <c r="E1079" s="569"/>
      <c r="F1079" s="569"/>
    </row>
    <row r="1080" spans="1:6" ht="25.5">
      <c r="B1080" s="631" t="s">
        <v>1623</v>
      </c>
      <c r="C1080" s="197"/>
      <c r="D1080" s="569"/>
      <c r="E1080" s="569"/>
      <c r="F1080" s="569"/>
    </row>
    <row r="1081" spans="1:6">
      <c r="B1081" s="631" t="s">
        <v>1605</v>
      </c>
      <c r="C1081" s="197"/>
      <c r="D1081" s="569"/>
      <c r="E1081" s="569"/>
      <c r="F1081" s="569"/>
    </row>
    <row r="1082" spans="1:6">
      <c r="B1082" s="631" t="s">
        <v>1604</v>
      </c>
      <c r="C1082" s="197"/>
      <c r="D1082" s="569"/>
      <c r="E1082" s="569"/>
      <c r="F1082" s="569"/>
    </row>
    <row r="1083" spans="1:6">
      <c r="B1083" s="631" t="s">
        <v>1603</v>
      </c>
      <c r="C1083" s="197"/>
      <c r="D1083" s="569"/>
      <c r="E1083" s="569"/>
      <c r="F1083" s="569"/>
    </row>
    <row r="1084" spans="1:6">
      <c r="B1084" s="631" t="s">
        <v>1602</v>
      </c>
      <c r="C1084" s="197"/>
      <c r="D1084" s="569"/>
      <c r="E1084" s="569"/>
      <c r="F1084" s="569"/>
    </row>
    <row r="1085" spans="1:6">
      <c r="B1085" s="631" t="s">
        <v>1601</v>
      </c>
      <c r="C1085" s="197"/>
      <c r="D1085" s="569"/>
      <c r="E1085" s="569"/>
      <c r="F1085" s="569"/>
    </row>
    <row r="1086" spans="1:6">
      <c r="B1086" s="631" t="s">
        <v>1600</v>
      </c>
      <c r="C1086" s="695" t="s">
        <v>399</v>
      </c>
      <c r="D1086" s="692">
        <v>2</v>
      </c>
      <c r="E1086" s="696"/>
      <c r="F1086" s="692">
        <f>D1086*E1086</f>
        <v>0</v>
      </c>
    </row>
    <row r="1087" spans="1:6">
      <c r="B1087" s="631"/>
      <c r="C1087" s="197"/>
      <c r="D1087" s="569"/>
      <c r="E1087" s="569"/>
      <c r="F1087" s="569"/>
    </row>
    <row r="1088" spans="1:6" ht="25.5">
      <c r="A1088" s="632" t="s">
        <v>165</v>
      </c>
      <c r="B1088" s="630" t="s">
        <v>3030</v>
      </c>
      <c r="C1088" s="566"/>
    </row>
    <row r="1089" spans="1:6" ht="25.5">
      <c r="B1089" s="631" t="s">
        <v>1622</v>
      </c>
      <c r="C1089" s="566"/>
    </row>
    <row r="1090" spans="1:6">
      <c r="B1090" s="631" t="s">
        <v>1611</v>
      </c>
      <c r="C1090" s="695" t="s">
        <v>399</v>
      </c>
      <c r="D1090" s="692">
        <v>2</v>
      </c>
      <c r="E1090" s="696"/>
      <c r="F1090" s="692">
        <f>D1090*E1090</f>
        <v>0</v>
      </c>
    </row>
    <row r="1091" spans="1:6">
      <c r="A1091" s="697"/>
      <c r="B1091" s="631"/>
      <c r="C1091" s="652"/>
      <c r="D1091" s="692"/>
      <c r="E1091" s="692"/>
      <c r="F1091" s="692"/>
    </row>
    <row r="1092" spans="1:6" ht="25.5">
      <c r="A1092" s="697" t="s">
        <v>161</v>
      </c>
      <c r="B1092" s="630" t="s">
        <v>2854</v>
      </c>
      <c r="C1092" s="652"/>
      <c r="D1092" s="692"/>
      <c r="E1092" s="692"/>
      <c r="F1092" s="692"/>
    </row>
    <row r="1093" spans="1:6" ht="25.5">
      <c r="A1093" s="697"/>
      <c r="B1093" s="631" t="s">
        <v>3031</v>
      </c>
      <c r="C1093" s="652"/>
      <c r="D1093" s="692"/>
      <c r="E1093" s="692"/>
      <c r="F1093" s="692"/>
    </row>
    <row r="1094" spans="1:6">
      <c r="A1094" s="697"/>
      <c r="B1094" s="631" t="s">
        <v>1608</v>
      </c>
      <c r="C1094" s="652"/>
      <c r="D1094" s="692"/>
      <c r="E1094" s="692"/>
      <c r="F1094" s="692"/>
    </row>
    <row r="1095" spans="1:6">
      <c r="A1095" s="697"/>
      <c r="B1095" s="631" t="s">
        <v>1612</v>
      </c>
      <c r="C1095" s="652"/>
      <c r="D1095" s="692"/>
      <c r="E1095" s="692"/>
      <c r="F1095" s="692"/>
    </row>
    <row r="1096" spans="1:6">
      <c r="A1096" s="697"/>
      <c r="B1096" s="631" t="s">
        <v>1611</v>
      </c>
      <c r="C1096" s="652"/>
      <c r="D1096" s="692"/>
      <c r="E1096" s="692"/>
      <c r="F1096" s="692"/>
    </row>
    <row r="1097" spans="1:6">
      <c r="A1097" s="697"/>
      <c r="B1097" s="631" t="s">
        <v>1610</v>
      </c>
      <c r="C1097" s="695" t="s">
        <v>399</v>
      </c>
      <c r="D1097" s="692">
        <v>1</v>
      </c>
      <c r="E1097" s="696"/>
      <c r="F1097" s="692">
        <f>D1097*E1097</f>
        <v>0</v>
      </c>
    </row>
    <row r="1098" spans="1:6">
      <c r="A1098" s="697"/>
      <c r="B1098" s="631"/>
      <c r="C1098" s="652"/>
      <c r="D1098" s="692"/>
      <c r="E1098" s="692"/>
      <c r="F1098" s="692"/>
    </row>
    <row r="1099" spans="1:6" ht="25.5">
      <c r="A1099" s="697" t="s">
        <v>159</v>
      </c>
      <c r="B1099" s="630" t="s">
        <v>3032</v>
      </c>
      <c r="C1099" s="652"/>
      <c r="D1099" s="692"/>
      <c r="E1099" s="692"/>
      <c r="F1099" s="692"/>
    </row>
    <row r="1100" spans="1:6" ht="25.5">
      <c r="A1100" s="697"/>
      <c r="B1100" s="631" t="s">
        <v>3033</v>
      </c>
      <c r="C1100" s="652"/>
      <c r="D1100" s="692"/>
      <c r="E1100" s="692"/>
      <c r="F1100" s="692"/>
    </row>
    <row r="1101" spans="1:6">
      <c r="A1101" s="697"/>
      <c r="B1101" s="631" t="s">
        <v>1608</v>
      </c>
      <c r="C1101" s="652"/>
      <c r="D1101" s="692"/>
      <c r="E1101" s="692"/>
      <c r="F1101" s="692"/>
    </row>
    <row r="1102" spans="1:6">
      <c r="A1102" s="697"/>
      <c r="B1102" s="631" t="s">
        <v>1612</v>
      </c>
      <c r="C1102" s="652"/>
      <c r="D1102" s="692"/>
      <c r="E1102" s="692"/>
      <c r="F1102" s="692"/>
    </row>
    <row r="1103" spans="1:6">
      <c r="A1103" s="697"/>
      <c r="B1103" s="631" t="s">
        <v>1611</v>
      </c>
      <c r="C1103" s="652"/>
      <c r="D1103" s="692"/>
      <c r="E1103" s="692"/>
      <c r="F1103" s="692"/>
    </row>
    <row r="1104" spans="1:6">
      <c r="A1104" s="697"/>
      <c r="B1104" s="631" t="s">
        <v>1610</v>
      </c>
      <c r="C1104" s="695" t="s">
        <v>399</v>
      </c>
      <c r="D1104" s="692">
        <v>1</v>
      </c>
      <c r="E1104" s="696"/>
      <c r="F1104" s="692">
        <f>D1104*E1104</f>
        <v>0</v>
      </c>
    </row>
    <row r="1105" spans="1:6">
      <c r="A1105" s="697"/>
      <c r="B1105" s="631"/>
      <c r="C1105" s="652"/>
      <c r="D1105" s="692"/>
      <c r="E1105" s="692"/>
      <c r="F1105" s="692"/>
    </row>
    <row r="1106" spans="1:6" ht="29.45" customHeight="1">
      <c r="A1106" s="697" t="s">
        <v>215</v>
      </c>
      <c r="B1106" s="630" t="s">
        <v>3034</v>
      </c>
      <c r="C1106" s="652"/>
      <c r="D1106" s="692"/>
      <c r="E1106" s="692"/>
      <c r="F1106" s="692"/>
    </row>
    <row r="1107" spans="1:6" ht="25.5">
      <c r="A1107" s="697"/>
      <c r="B1107" s="631" t="s">
        <v>1621</v>
      </c>
      <c r="C1107" s="652"/>
      <c r="D1107" s="692"/>
      <c r="E1107" s="692"/>
      <c r="F1107" s="692"/>
    </row>
    <row r="1108" spans="1:6">
      <c r="A1108" s="697"/>
      <c r="B1108" s="631" t="s">
        <v>1608</v>
      </c>
      <c r="C1108" s="652"/>
      <c r="D1108" s="692"/>
      <c r="E1108" s="692"/>
      <c r="F1108" s="692"/>
    </row>
    <row r="1109" spans="1:6">
      <c r="A1109" s="697"/>
      <c r="B1109" s="631" t="s">
        <v>1612</v>
      </c>
      <c r="C1109" s="652"/>
      <c r="D1109" s="692"/>
      <c r="E1109" s="692"/>
      <c r="F1109" s="692"/>
    </row>
    <row r="1110" spans="1:6">
      <c r="A1110" s="697"/>
      <c r="B1110" s="631" t="s">
        <v>1611</v>
      </c>
      <c r="C1110" s="652"/>
      <c r="D1110" s="692"/>
      <c r="E1110" s="692"/>
      <c r="F1110" s="692"/>
    </row>
    <row r="1111" spans="1:6">
      <c r="A1111" s="697"/>
      <c r="B1111" s="631" t="s">
        <v>1610</v>
      </c>
      <c r="C1111" s="695" t="s">
        <v>399</v>
      </c>
      <c r="D1111" s="692">
        <v>1</v>
      </c>
      <c r="E1111" s="696"/>
      <c r="F1111" s="692">
        <f>D1111*E1111</f>
        <v>0</v>
      </c>
    </row>
    <row r="1112" spans="1:6">
      <c r="A1112" s="697"/>
      <c r="B1112" s="631"/>
      <c r="C1112" s="652"/>
      <c r="D1112" s="692"/>
      <c r="E1112" s="692"/>
      <c r="F1112" s="692"/>
    </row>
    <row r="1113" spans="1:6" ht="25.5">
      <c r="A1113" s="697" t="s">
        <v>213</v>
      </c>
      <c r="B1113" s="630" t="s">
        <v>3035</v>
      </c>
      <c r="C1113" s="652"/>
      <c r="D1113" s="692"/>
      <c r="E1113" s="692"/>
      <c r="F1113" s="692"/>
    </row>
    <row r="1114" spans="1:6" ht="25.5">
      <c r="A1114" s="697"/>
      <c r="B1114" s="631" t="s">
        <v>1620</v>
      </c>
      <c r="C1114" s="652"/>
      <c r="D1114" s="692"/>
      <c r="E1114" s="692"/>
      <c r="F1114" s="692"/>
    </row>
    <row r="1115" spans="1:6">
      <c r="A1115" s="697"/>
      <c r="B1115" s="631" t="s">
        <v>1608</v>
      </c>
      <c r="C1115" s="652"/>
      <c r="D1115" s="692"/>
      <c r="E1115" s="692"/>
      <c r="F1115" s="692"/>
    </row>
    <row r="1116" spans="1:6">
      <c r="A1116" s="697"/>
      <c r="B1116" s="631" t="s">
        <v>1612</v>
      </c>
      <c r="C1116" s="652"/>
      <c r="D1116" s="692"/>
      <c r="E1116" s="692"/>
      <c r="F1116" s="692"/>
    </row>
    <row r="1117" spans="1:6">
      <c r="A1117" s="697"/>
      <c r="B1117" s="631" t="s">
        <v>1611</v>
      </c>
      <c r="C1117" s="652"/>
      <c r="D1117" s="692"/>
      <c r="E1117" s="692"/>
      <c r="F1117" s="692"/>
    </row>
    <row r="1118" spans="1:6">
      <c r="A1118" s="697"/>
      <c r="B1118" s="631" t="s">
        <v>1610</v>
      </c>
      <c r="C1118" s="695" t="s">
        <v>399</v>
      </c>
      <c r="D1118" s="692">
        <v>4</v>
      </c>
      <c r="E1118" s="696"/>
      <c r="F1118" s="692">
        <f>D1118*E1118</f>
        <v>0</v>
      </c>
    </row>
    <row r="1119" spans="1:6">
      <c r="A1119" s="697"/>
      <c r="B1119" s="631"/>
      <c r="C1119" s="652"/>
      <c r="D1119" s="692"/>
      <c r="E1119" s="692"/>
      <c r="F1119" s="692"/>
    </row>
    <row r="1120" spans="1:6" ht="25.5">
      <c r="A1120" s="697" t="s">
        <v>211</v>
      </c>
      <c r="B1120" s="630" t="s">
        <v>3036</v>
      </c>
      <c r="C1120" s="652"/>
      <c r="D1120" s="692"/>
      <c r="E1120" s="692"/>
      <c r="F1120" s="692"/>
    </row>
    <row r="1121" spans="1:6" ht="25.5">
      <c r="A1121" s="697"/>
      <c r="B1121" s="631" t="s">
        <v>1619</v>
      </c>
      <c r="C1121" s="652"/>
      <c r="D1121" s="692"/>
      <c r="E1121" s="692"/>
      <c r="F1121" s="692"/>
    </row>
    <row r="1122" spans="1:6">
      <c r="A1122" s="697"/>
      <c r="B1122" s="631" t="s">
        <v>1611</v>
      </c>
      <c r="C1122" s="695" t="s">
        <v>399</v>
      </c>
      <c r="D1122" s="692">
        <v>1</v>
      </c>
      <c r="E1122" s="696"/>
      <c r="F1122" s="692">
        <f>D1122*E1122</f>
        <v>0</v>
      </c>
    </row>
    <row r="1123" spans="1:6">
      <c r="A1123" s="697"/>
      <c r="B1123" s="631"/>
      <c r="C1123" s="652"/>
      <c r="D1123" s="692"/>
      <c r="E1123" s="692"/>
      <c r="F1123" s="692"/>
    </row>
    <row r="1124" spans="1:6" ht="25.5">
      <c r="A1124" s="697" t="s">
        <v>209</v>
      </c>
      <c r="B1124" s="630" t="s">
        <v>3037</v>
      </c>
      <c r="C1124" s="652"/>
      <c r="D1124" s="692"/>
      <c r="E1124" s="692"/>
      <c r="F1124" s="692"/>
    </row>
    <row r="1125" spans="1:6" ht="25.5">
      <c r="A1125" s="697"/>
      <c r="B1125" s="631" t="s">
        <v>1618</v>
      </c>
      <c r="C1125" s="652"/>
      <c r="D1125" s="692"/>
      <c r="E1125" s="692"/>
      <c r="F1125" s="692"/>
    </row>
    <row r="1126" spans="1:6">
      <c r="A1126" s="697"/>
      <c r="B1126" s="631" t="s">
        <v>1608</v>
      </c>
      <c r="C1126" s="652"/>
      <c r="D1126" s="692"/>
      <c r="E1126" s="692"/>
      <c r="F1126" s="692"/>
    </row>
    <row r="1127" spans="1:6">
      <c r="A1127" s="697"/>
      <c r="B1127" s="631" t="s">
        <v>1612</v>
      </c>
      <c r="C1127" s="652"/>
      <c r="D1127" s="692"/>
      <c r="E1127" s="692"/>
      <c r="F1127" s="692"/>
    </row>
    <row r="1128" spans="1:6">
      <c r="A1128" s="697"/>
      <c r="B1128" s="631" t="s">
        <v>1611</v>
      </c>
      <c r="C1128" s="652"/>
      <c r="D1128" s="692"/>
      <c r="E1128" s="692"/>
      <c r="F1128" s="692"/>
    </row>
    <row r="1129" spans="1:6">
      <c r="A1129" s="697"/>
      <c r="B1129" s="631" t="s">
        <v>1610</v>
      </c>
      <c r="C1129" s="695" t="s">
        <v>399</v>
      </c>
      <c r="D1129" s="692">
        <v>3</v>
      </c>
      <c r="E1129" s="696"/>
      <c r="F1129" s="692">
        <f>D1129*E1129</f>
        <v>0</v>
      </c>
    </row>
    <row r="1130" spans="1:6">
      <c r="A1130" s="697"/>
      <c r="B1130" s="631"/>
      <c r="C1130" s="652"/>
      <c r="D1130" s="692"/>
      <c r="E1130" s="692"/>
      <c r="F1130" s="692"/>
    </row>
    <row r="1131" spans="1:6" ht="25.5">
      <c r="A1131" s="697" t="s">
        <v>207</v>
      </c>
      <c r="B1131" s="630" t="s">
        <v>3038</v>
      </c>
      <c r="C1131" s="652"/>
      <c r="D1131" s="692"/>
      <c r="E1131" s="692"/>
      <c r="F1131" s="692"/>
    </row>
    <row r="1132" spans="1:6" ht="25.5">
      <c r="A1132" s="697"/>
      <c r="B1132" s="631" t="s">
        <v>1617</v>
      </c>
      <c r="C1132" s="652"/>
      <c r="D1132" s="692"/>
      <c r="E1132" s="692"/>
      <c r="F1132" s="692"/>
    </row>
    <row r="1133" spans="1:6">
      <c r="A1133" s="697"/>
      <c r="B1133" s="631" t="s">
        <v>1608</v>
      </c>
      <c r="C1133" s="652"/>
      <c r="D1133" s="692"/>
      <c r="E1133" s="692"/>
      <c r="F1133" s="692"/>
    </row>
    <row r="1134" spans="1:6">
      <c r="A1134" s="697"/>
      <c r="B1134" s="631" t="s">
        <v>1612</v>
      </c>
      <c r="C1134" s="652"/>
      <c r="D1134" s="692"/>
      <c r="E1134" s="692"/>
      <c r="F1134" s="692"/>
    </row>
    <row r="1135" spans="1:6">
      <c r="A1135" s="697"/>
      <c r="B1135" s="631" t="s">
        <v>1611</v>
      </c>
      <c r="C1135" s="652"/>
      <c r="D1135" s="692"/>
      <c r="E1135" s="692"/>
      <c r="F1135" s="692"/>
    </row>
    <row r="1136" spans="1:6">
      <c r="A1136" s="697"/>
      <c r="B1136" s="631" t="s">
        <v>1610</v>
      </c>
      <c r="C1136" s="695" t="s">
        <v>399</v>
      </c>
      <c r="D1136" s="692">
        <v>3</v>
      </c>
      <c r="E1136" s="696"/>
      <c r="F1136" s="692">
        <f>D1136*E1136</f>
        <v>0</v>
      </c>
    </row>
    <row r="1137" spans="1:6">
      <c r="A1137" s="697"/>
      <c r="B1137" s="631"/>
      <c r="C1137" s="652"/>
      <c r="D1137" s="692"/>
      <c r="E1137" s="692"/>
      <c r="F1137" s="692"/>
    </row>
    <row r="1138" spans="1:6" ht="25.5">
      <c r="A1138" s="697" t="s">
        <v>205</v>
      </c>
      <c r="B1138" s="630" t="s">
        <v>3039</v>
      </c>
      <c r="C1138" s="652"/>
      <c r="D1138" s="692"/>
      <c r="E1138" s="692"/>
      <c r="F1138" s="692"/>
    </row>
    <row r="1139" spans="1:6" ht="25.5">
      <c r="A1139" s="697"/>
      <c r="B1139" s="631" t="s">
        <v>1616</v>
      </c>
      <c r="C1139" s="652"/>
      <c r="D1139" s="692"/>
      <c r="E1139" s="692"/>
      <c r="F1139" s="692"/>
    </row>
    <row r="1140" spans="1:6">
      <c r="A1140" s="697"/>
      <c r="B1140" s="631" t="s">
        <v>1608</v>
      </c>
      <c r="C1140" s="652"/>
      <c r="D1140" s="692"/>
      <c r="E1140" s="692"/>
      <c r="F1140" s="692"/>
    </row>
    <row r="1141" spans="1:6">
      <c r="A1141" s="697"/>
      <c r="B1141" s="631" t="s">
        <v>1612</v>
      </c>
      <c r="C1141" s="652"/>
      <c r="D1141" s="692"/>
      <c r="E1141" s="692"/>
      <c r="F1141" s="692"/>
    </row>
    <row r="1142" spans="1:6">
      <c r="A1142" s="697"/>
      <c r="B1142" s="631" t="s">
        <v>1611</v>
      </c>
      <c r="C1142" s="652"/>
      <c r="D1142" s="692"/>
      <c r="E1142" s="692"/>
      <c r="F1142" s="692"/>
    </row>
    <row r="1143" spans="1:6">
      <c r="A1143" s="697"/>
      <c r="B1143" s="631" t="s">
        <v>1610</v>
      </c>
      <c r="C1143" s="695" t="s">
        <v>399</v>
      </c>
      <c r="D1143" s="692">
        <v>2</v>
      </c>
      <c r="E1143" s="696"/>
      <c r="F1143" s="692">
        <f>D1143*E1143</f>
        <v>0</v>
      </c>
    </row>
    <row r="1144" spans="1:6">
      <c r="A1144" s="697"/>
      <c r="B1144" s="631"/>
      <c r="C1144" s="652"/>
      <c r="D1144" s="692"/>
      <c r="E1144" s="692"/>
      <c r="F1144" s="692"/>
    </row>
    <row r="1145" spans="1:6" ht="25.5">
      <c r="A1145" s="697" t="s">
        <v>203</v>
      </c>
      <c r="B1145" s="630" t="s">
        <v>3040</v>
      </c>
      <c r="C1145" s="695"/>
      <c r="D1145" s="692"/>
      <c r="E1145" s="692"/>
      <c r="F1145" s="692"/>
    </row>
    <row r="1146" spans="1:6">
      <c r="A1146" s="697"/>
      <c r="B1146" s="631" t="s">
        <v>1608</v>
      </c>
      <c r="C1146" s="695"/>
      <c r="D1146" s="692"/>
      <c r="E1146" s="692"/>
      <c r="F1146" s="692"/>
    </row>
    <row r="1147" spans="1:6">
      <c r="A1147" s="697"/>
      <c r="B1147" s="631" t="s">
        <v>1612</v>
      </c>
      <c r="C1147" s="695"/>
      <c r="D1147" s="692"/>
      <c r="E1147" s="692"/>
      <c r="F1147" s="692"/>
    </row>
    <row r="1148" spans="1:6">
      <c r="A1148" s="697"/>
      <c r="B1148" s="631" t="s">
        <v>1611</v>
      </c>
      <c r="C1148" s="695"/>
      <c r="D1148" s="692"/>
      <c r="E1148" s="692"/>
      <c r="F1148" s="692"/>
    </row>
    <row r="1149" spans="1:6">
      <c r="A1149" s="697"/>
      <c r="B1149" s="631" t="s">
        <v>1610</v>
      </c>
      <c r="C1149" s="695"/>
      <c r="D1149" s="692"/>
      <c r="E1149" s="692"/>
      <c r="F1149" s="692"/>
    </row>
    <row r="1150" spans="1:6">
      <c r="A1150" s="697"/>
      <c r="B1150" s="631"/>
      <c r="C1150" s="695" t="s">
        <v>399</v>
      </c>
      <c r="D1150" s="692">
        <v>3</v>
      </c>
      <c r="E1150" s="696"/>
      <c r="F1150" s="692">
        <f>D1150*E1150</f>
        <v>0</v>
      </c>
    </row>
    <row r="1151" spans="1:6">
      <c r="A1151" s="697"/>
      <c r="B1151" s="631"/>
      <c r="C1151" s="695"/>
      <c r="D1151" s="692"/>
      <c r="E1151" s="692"/>
      <c r="F1151" s="692"/>
    </row>
    <row r="1152" spans="1:6" ht="25.5">
      <c r="A1152" s="697" t="s">
        <v>201</v>
      </c>
      <c r="B1152" s="630" t="s">
        <v>3041</v>
      </c>
      <c r="C1152" s="695"/>
      <c r="D1152" s="692"/>
      <c r="E1152" s="692"/>
      <c r="F1152" s="692"/>
    </row>
    <row r="1153" spans="1:6">
      <c r="A1153" s="697"/>
      <c r="B1153" s="631" t="s">
        <v>1608</v>
      </c>
      <c r="C1153" s="695"/>
      <c r="D1153" s="692"/>
      <c r="E1153" s="692"/>
      <c r="F1153" s="692"/>
    </row>
    <row r="1154" spans="1:6">
      <c r="A1154" s="697"/>
      <c r="B1154" s="631" t="s">
        <v>1612</v>
      </c>
      <c r="C1154" s="695"/>
      <c r="D1154" s="692"/>
      <c r="E1154" s="692"/>
      <c r="F1154" s="692"/>
    </row>
    <row r="1155" spans="1:6">
      <c r="A1155" s="697"/>
      <c r="B1155" s="631" t="s">
        <v>1611</v>
      </c>
      <c r="C1155" s="695"/>
      <c r="D1155" s="692"/>
      <c r="E1155" s="692"/>
      <c r="F1155" s="692"/>
    </row>
    <row r="1156" spans="1:6">
      <c r="A1156" s="697"/>
      <c r="B1156" s="631" t="s">
        <v>1610</v>
      </c>
      <c r="C1156" s="695"/>
      <c r="D1156" s="692"/>
      <c r="E1156" s="692"/>
      <c r="F1156" s="692"/>
    </row>
    <row r="1157" spans="1:6">
      <c r="A1157" s="697"/>
      <c r="B1157" s="631"/>
      <c r="C1157" s="695" t="s">
        <v>399</v>
      </c>
      <c r="D1157" s="692">
        <v>6</v>
      </c>
      <c r="E1157" s="696"/>
      <c r="F1157" s="692">
        <f>D1157*E1157</f>
        <v>0</v>
      </c>
    </row>
    <row r="1158" spans="1:6" ht="25.5">
      <c r="A1158" s="697" t="s">
        <v>1615</v>
      </c>
      <c r="B1158" s="630" t="s">
        <v>3042</v>
      </c>
      <c r="C1158" s="695"/>
      <c r="D1158" s="692"/>
      <c r="E1158" s="692"/>
      <c r="F1158" s="692"/>
    </row>
    <row r="1159" spans="1:6" ht="25.5">
      <c r="A1159" s="697"/>
      <c r="B1159" s="631" t="s">
        <v>1614</v>
      </c>
      <c r="C1159" s="695"/>
      <c r="D1159" s="692"/>
      <c r="E1159" s="692"/>
      <c r="F1159" s="692"/>
    </row>
    <row r="1160" spans="1:6">
      <c r="A1160" s="697"/>
      <c r="B1160" s="631" t="s">
        <v>1608</v>
      </c>
      <c r="C1160" s="695"/>
      <c r="D1160" s="692"/>
      <c r="E1160" s="692"/>
      <c r="F1160" s="692"/>
    </row>
    <row r="1161" spans="1:6">
      <c r="A1161" s="697"/>
      <c r="B1161" s="631" t="s">
        <v>1613</v>
      </c>
      <c r="C1161" s="695"/>
      <c r="D1161" s="692"/>
      <c r="E1161" s="692"/>
      <c r="F1161" s="692"/>
    </row>
    <row r="1162" spans="1:6">
      <c r="A1162" s="697"/>
      <c r="B1162" s="631" t="s">
        <v>1612</v>
      </c>
      <c r="C1162" s="695"/>
      <c r="D1162" s="692"/>
      <c r="E1162" s="692"/>
      <c r="F1162" s="692"/>
    </row>
    <row r="1163" spans="1:6">
      <c r="A1163" s="697"/>
      <c r="B1163" s="631" t="s">
        <v>1611</v>
      </c>
      <c r="C1163" s="695"/>
      <c r="D1163" s="692"/>
      <c r="E1163" s="692"/>
      <c r="F1163" s="692"/>
    </row>
    <row r="1164" spans="1:6">
      <c r="A1164" s="697"/>
      <c r="B1164" s="631" t="s">
        <v>1610</v>
      </c>
      <c r="C1164" s="695" t="s">
        <v>399</v>
      </c>
      <c r="D1164" s="692">
        <v>2</v>
      </c>
      <c r="E1164" s="696"/>
      <c r="F1164" s="692">
        <f>D1164*E1164</f>
        <v>0</v>
      </c>
    </row>
    <row r="1165" spans="1:6">
      <c r="A1165" s="697"/>
      <c r="B1165" s="631"/>
      <c r="C1165" s="652"/>
      <c r="D1165" s="692"/>
      <c r="E1165" s="692"/>
      <c r="F1165" s="692"/>
    </row>
    <row r="1166" spans="1:6" ht="25.5">
      <c r="A1166" s="697" t="s">
        <v>199</v>
      </c>
      <c r="B1166" s="630" t="s">
        <v>3043</v>
      </c>
      <c r="C1166" s="652"/>
      <c r="D1166" s="692"/>
      <c r="E1166" s="692"/>
      <c r="F1166" s="692"/>
    </row>
    <row r="1167" spans="1:6" ht="25.5">
      <c r="A1167" s="697"/>
      <c r="B1167" s="631" t="s">
        <v>1609</v>
      </c>
      <c r="C1167" s="652"/>
      <c r="D1167" s="692"/>
      <c r="E1167" s="692"/>
      <c r="F1167" s="692"/>
    </row>
    <row r="1168" spans="1:6">
      <c r="A1168" s="697"/>
      <c r="B1168" s="631" t="s">
        <v>1608</v>
      </c>
      <c r="C1168" s="652"/>
      <c r="D1168" s="692"/>
      <c r="E1168" s="692"/>
      <c r="F1168" s="692"/>
    </row>
    <row r="1169" spans="1:6">
      <c r="A1169" s="697"/>
      <c r="B1169" s="631" t="s">
        <v>1607</v>
      </c>
      <c r="C1169" s="695" t="s">
        <v>399</v>
      </c>
      <c r="D1169" s="692">
        <v>1</v>
      </c>
      <c r="E1169" s="696"/>
      <c r="F1169" s="692">
        <f>D1169*E1169</f>
        <v>0</v>
      </c>
    </row>
    <row r="1170" spans="1:6">
      <c r="A1170" s="697"/>
      <c r="B1170" s="631"/>
      <c r="C1170" s="652"/>
      <c r="D1170" s="692"/>
      <c r="E1170" s="692"/>
      <c r="F1170" s="692"/>
    </row>
    <row r="1171" spans="1:6" ht="25.5">
      <c r="A1171" s="697" t="s">
        <v>197</v>
      </c>
      <c r="B1171" s="630" t="s">
        <v>3044</v>
      </c>
      <c r="C1171" s="652"/>
      <c r="D1171" s="692"/>
      <c r="E1171" s="692"/>
      <c r="F1171" s="692"/>
    </row>
    <row r="1172" spans="1:6" ht="25.5">
      <c r="A1172" s="697"/>
      <c r="B1172" s="631" t="s">
        <v>1606</v>
      </c>
      <c r="C1172" s="652"/>
      <c r="D1172" s="692"/>
      <c r="E1172" s="692"/>
      <c r="F1172" s="692"/>
    </row>
    <row r="1173" spans="1:6">
      <c r="A1173" s="697"/>
      <c r="B1173" s="631" t="s">
        <v>1605</v>
      </c>
      <c r="C1173" s="652"/>
      <c r="D1173" s="692"/>
      <c r="E1173" s="692"/>
      <c r="F1173" s="692"/>
    </row>
    <row r="1174" spans="1:6">
      <c r="A1174" s="697"/>
      <c r="B1174" s="631" t="s">
        <v>1604</v>
      </c>
      <c r="C1174" s="652"/>
      <c r="D1174" s="692"/>
      <c r="E1174" s="692"/>
      <c r="F1174" s="692"/>
    </row>
    <row r="1175" spans="1:6">
      <c r="A1175" s="697"/>
      <c r="B1175" s="631" t="s">
        <v>1603</v>
      </c>
      <c r="C1175" s="652"/>
      <c r="D1175" s="692"/>
      <c r="E1175" s="692"/>
      <c r="F1175" s="692"/>
    </row>
    <row r="1176" spans="1:6">
      <c r="A1176" s="697"/>
      <c r="B1176" s="631" t="s">
        <v>1602</v>
      </c>
      <c r="C1176" s="652"/>
      <c r="D1176" s="692"/>
      <c r="E1176" s="692"/>
      <c r="F1176" s="692"/>
    </row>
    <row r="1177" spans="1:6">
      <c r="A1177" s="697"/>
      <c r="B1177" s="631" t="s">
        <v>1601</v>
      </c>
      <c r="C1177" s="652"/>
      <c r="D1177" s="692"/>
      <c r="E1177" s="692"/>
      <c r="F1177" s="692"/>
    </row>
    <row r="1178" spans="1:6">
      <c r="A1178" s="697"/>
      <c r="B1178" s="631" t="s">
        <v>1600</v>
      </c>
      <c r="C1178" s="695" t="s">
        <v>399</v>
      </c>
      <c r="D1178" s="692">
        <v>1</v>
      </c>
      <c r="E1178" s="696"/>
      <c r="F1178" s="692">
        <f>D1178*E1178</f>
        <v>0</v>
      </c>
    </row>
    <row r="1179" spans="1:6">
      <c r="B1179" s="631"/>
    </row>
    <row r="1180" spans="1:6">
      <c r="A1180" s="635"/>
      <c r="B1180" s="636" t="s">
        <v>1599</v>
      </c>
      <c r="C1180" s="601"/>
      <c r="D1180" s="602"/>
      <c r="E1180" s="637"/>
      <c r="F1180" s="637">
        <f>SUM(F733:F1179)</f>
        <v>0</v>
      </c>
    </row>
    <row r="1183" spans="1:6" ht="15.75">
      <c r="A1183" s="594" t="s">
        <v>1598</v>
      </c>
      <c r="B1183" s="595" t="s">
        <v>1597</v>
      </c>
      <c r="C1183" s="596"/>
      <c r="D1183" s="597"/>
      <c r="E1183" s="597"/>
      <c r="F1183" s="597"/>
    </row>
    <row r="1184" spans="1:6">
      <c r="A1184" s="638"/>
      <c r="B1184" s="198" t="s">
        <v>35</v>
      </c>
    </row>
    <row r="1185" spans="1:2" ht="12.75" customHeight="1">
      <c r="A1185" s="638"/>
      <c r="B1185" s="197" t="s">
        <v>470</v>
      </c>
    </row>
    <row r="1186" spans="1:2" ht="24.75" customHeight="1">
      <c r="A1186" s="638" t="s">
        <v>0</v>
      </c>
      <c r="B1186" s="197" t="s">
        <v>1596</v>
      </c>
    </row>
    <row r="1187" spans="1:2">
      <c r="A1187" s="638" t="s">
        <v>1</v>
      </c>
      <c r="B1187" s="197" t="s">
        <v>1060</v>
      </c>
    </row>
    <row r="1188" spans="1:2" ht="13.5" customHeight="1">
      <c r="A1188" s="638" t="s">
        <v>289</v>
      </c>
      <c r="B1188" s="197" t="s">
        <v>288</v>
      </c>
    </row>
    <row r="1189" spans="1:2">
      <c r="A1189" s="638" t="s">
        <v>287</v>
      </c>
      <c r="B1189" s="197" t="s">
        <v>286</v>
      </c>
    </row>
    <row r="1190" spans="1:2" ht="14.25" customHeight="1">
      <c r="A1190" s="638" t="s">
        <v>285</v>
      </c>
      <c r="B1190" s="197" t="s">
        <v>1059</v>
      </c>
    </row>
    <row r="1191" spans="1:2">
      <c r="A1191" s="638" t="s">
        <v>283</v>
      </c>
      <c r="B1191" s="197" t="s">
        <v>282</v>
      </c>
    </row>
    <row r="1192" spans="1:2">
      <c r="A1192" s="638" t="s">
        <v>281</v>
      </c>
      <c r="B1192" s="197" t="s">
        <v>280</v>
      </c>
    </row>
    <row r="1193" spans="1:2" ht="26.25" customHeight="1">
      <c r="A1193" s="638" t="s">
        <v>279</v>
      </c>
      <c r="B1193" s="197" t="s">
        <v>278</v>
      </c>
    </row>
    <row r="1194" spans="1:2" ht="16.5" customHeight="1">
      <c r="A1194" s="638" t="s">
        <v>277</v>
      </c>
      <c r="B1194" s="197" t="s">
        <v>1058</v>
      </c>
    </row>
    <row r="1195" spans="1:2" ht="27" customHeight="1">
      <c r="A1195" s="638" t="s">
        <v>275</v>
      </c>
      <c r="B1195" s="197" t="s">
        <v>1057</v>
      </c>
    </row>
    <row r="1196" spans="1:2">
      <c r="A1196" s="638" t="s">
        <v>2</v>
      </c>
      <c r="B1196" s="198" t="s">
        <v>272</v>
      </c>
    </row>
    <row r="1197" spans="1:2">
      <c r="A1197" s="638"/>
      <c r="B1197" s="197" t="s">
        <v>271</v>
      </c>
    </row>
    <row r="1198" spans="1:2">
      <c r="A1198" s="638"/>
      <c r="B1198" s="197" t="s">
        <v>270</v>
      </c>
    </row>
    <row r="1199" spans="1:2">
      <c r="A1199" s="638"/>
      <c r="B1199" s="197" t="s">
        <v>269</v>
      </c>
    </row>
    <row r="1200" spans="1:2">
      <c r="A1200" s="638"/>
      <c r="B1200" s="197" t="s">
        <v>268</v>
      </c>
    </row>
    <row r="1201" spans="1:2">
      <c r="A1201" s="638"/>
      <c r="B1201" s="197" t="s">
        <v>267</v>
      </c>
    </row>
    <row r="1202" spans="1:2">
      <c r="A1202" s="638"/>
      <c r="B1202" s="197" t="s">
        <v>266</v>
      </c>
    </row>
    <row r="1203" spans="1:2">
      <c r="A1203" s="638"/>
      <c r="B1203" s="197" t="s">
        <v>265</v>
      </c>
    </row>
    <row r="1204" spans="1:2">
      <c r="A1204" s="638"/>
      <c r="B1204" s="197" t="s">
        <v>264</v>
      </c>
    </row>
    <row r="1205" spans="1:2">
      <c r="A1205" s="638"/>
      <c r="B1205" s="197" t="s">
        <v>263</v>
      </c>
    </row>
    <row r="1206" spans="1:2">
      <c r="A1206" s="638"/>
      <c r="B1206" s="197" t="s">
        <v>262</v>
      </c>
    </row>
    <row r="1207" spans="1:2" ht="13.5" customHeight="1">
      <c r="A1207" s="638"/>
      <c r="B1207" s="197" t="s">
        <v>261</v>
      </c>
    </row>
    <row r="1208" spans="1:2">
      <c r="A1208" s="638"/>
      <c r="B1208" s="197" t="s">
        <v>260</v>
      </c>
    </row>
    <row r="1209" spans="1:2">
      <c r="A1209" s="638"/>
      <c r="B1209" s="197" t="s">
        <v>259</v>
      </c>
    </row>
    <row r="1210" spans="1:2">
      <c r="A1210" s="638"/>
      <c r="B1210" s="197" t="s">
        <v>258</v>
      </c>
    </row>
    <row r="1211" spans="1:2" ht="27.75" customHeight="1">
      <c r="A1211" s="638"/>
      <c r="B1211" s="197" t="s">
        <v>257</v>
      </c>
    </row>
    <row r="1212" spans="1:2">
      <c r="A1212" s="638"/>
      <c r="B1212" s="197" t="s">
        <v>256</v>
      </c>
    </row>
    <row r="1213" spans="1:2" ht="24">
      <c r="A1213" s="638"/>
      <c r="B1213" s="197" t="s">
        <v>255</v>
      </c>
    </row>
    <row r="1214" spans="1:2">
      <c r="A1214" s="638"/>
      <c r="B1214" s="197" t="s">
        <v>254</v>
      </c>
    </row>
    <row r="1215" spans="1:2">
      <c r="A1215" s="638"/>
      <c r="B1215" s="197" t="s">
        <v>1595</v>
      </c>
    </row>
    <row r="1216" spans="1:2">
      <c r="A1216" s="638"/>
      <c r="B1216" s="197" t="s">
        <v>252</v>
      </c>
    </row>
    <row r="1217" spans="1:6" ht="24">
      <c r="A1217" s="638"/>
      <c r="B1217" s="197" t="s">
        <v>251</v>
      </c>
    </row>
    <row r="1218" spans="1:6" ht="24">
      <c r="A1218" s="638"/>
      <c r="B1218" s="197" t="s">
        <v>250</v>
      </c>
    </row>
    <row r="1219" spans="1:6" ht="24">
      <c r="A1219" s="638"/>
      <c r="B1219" s="197" t="s">
        <v>249</v>
      </c>
    </row>
    <row r="1220" spans="1:6" ht="24">
      <c r="A1220" s="638" t="s">
        <v>3</v>
      </c>
      <c r="B1220" s="198" t="s">
        <v>248</v>
      </c>
    </row>
    <row r="1221" spans="1:6" ht="27.75" customHeight="1">
      <c r="A1221" s="638" t="s">
        <v>4</v>
      </c>
      <c r="B1221" s="197" t="s">
        <v>247</v>
      </c>
    </row>
    <row r="1222" spans="1:6">
      <c r="A1222" s="638" t="s">
        <v>143</v>
      </c>
      <c r="B1222" s="197" t="s">
        <v>2952</v>
      </c>
    </row>
    <row r="1223" spans="1:6" ht="30">
      <c r="B1223" s="649" t="s">
        <v>1056</v>
      </c>
    </row>
    <row r="1224" spans="1:6">
      <c r="B1224" s="649"/>
    </row>
    <row r="1225" spans="1:6" ht="93.6" customHeight="1">
      <c r="A1225" s="632" t="s">
        <v>1594</v>
      </c>
      <c r="B1225" s="630" t="s">
        <v>2855</v>
      </c>
    </row>
    <row r="1226" spans="1:6">
      <c r="B1226" s="631"/>
      <c r="C1226" s="566" t="s">
        <v>193</v>
      </c>
      <c r="D1226" s="605">
        <v>36.590000000000003</v>
      </c>
      <c r="E1226" s="656"/>
      <c r="F1226" s="605">
        <f>+D1226*E1226</f>
        <v>0</v>
      </c>
    </row>
    <row r="1227" spans="1:6">
      <c r="A1227" s="632" t="s">
        <v>1593</v>
      </c>
      <c r="B1227" s="630" t="s">
        <v>1592</v>
      </c>
      <c r="C1227" s="566"/>
    </row>
    <row r="1228" spans="1:6" ht="44.25" customHeight="1">
      <c r="B1228" s="631" t="s">
        <v>1591</v>
      </c>
      <c r="C1228" s="566"/>
    </row>
    <row r="1229" spans="1:6">
      <c r="B1229" s="631"/>
      <c r="C1229" s="566" t="s">
        <v>399</v>
      </c>
      <c r="D1229" s="605">
        <v>1</v>
      </c>
      <c r="E1229" s="656"/>
      <c r="F1229" s="605">
        <f>+D1229*E1229</f>
        <v>0</v>
      </c>
    </row>
    <row r="1230" spans="1:6">
      <c r="A1230" s="632" t="s">
        <v>1590</v>
      </c>
      <c r="B1230" s="631" t="s">
        <v>1589</v>
      </c>
      <c r="C1230" s="566" t="s">
        <v>399</v>
      </c>
      <c r="D1230" s="605">
        <v>1</v>
      </c>
      <c r="E1230" s="656"/>
      <c r="F1230" s="605">
        <f>+D1230*E1230</f>
        <v>0</v>
      </c>
    </row>
    <row r="1231" spans="1:6">
      <c r="B1231" s="631"/>
      <c r="C1231" s="566"/>
    </row>
    <row r="1232" spans="1:6">
      <c r="A1232" s="632" t="s">
        <v>1588</v>
      </c>
      <c r="B1232" s="630" t="s">
        <v>1587</v>
      </c>
      <c r="C1232" s="566"/>
    </row>
    <row r="1233" spans="1:6" ht="182.45" customHeight="1">
      <c r="B1233" s="631" t="s">
        <v>1586</v>
      </c>
      <c r="C1233" s="566"/>
    </row>
    <row r="1234" spans="1:6">
      <c r="A1234" s="632" t="s">
        <v>179</v>
      </c>
      <c r="B1234" s="631" t="s">
        <v>1585</v>
      </c>
      <c r="C1234" s="566" t="s">
        <v>399</v>
      </c>
      <c r="D1234" s="605">
        <v>22</v>
      </c>
      <c r="E1234" s="656"/>
      <c r="F1234" s="605">
        <f>+D1234*E1234</f>
        <v>0</v>
      </c>
    </row>
    <row r="1235" spans="1:6">
      <c r="A1235" s="632" t="s">
        <v>177</v>
      </c>
      <c r="B1235" s="631" t="s">
        <v>1584</v>
      </c>
      <c r="C1235" s="566" t="s">
        <v>399</v>
      </c>
      <c r="D1235" s="605">
        <v>37</v>
      </c>
      <c r="E1235" s="656"/>
      <c r="F1235" s="605">
        <f>+D1235*E1235</f>
        <v>0</v>
      </c>
    </row>
    <row r="1236" spans="1:6">
      <c r="A1236" s="632" t="s">
        <v>175</v>
      </c>
      <c r="B1236" s="631" t="s">
        <v>2856</v>
      </c>
      <c r="C1236" s="566" t="s">
        <v>399</v>
      </c>
      <c r="D1236" s="605">
        <v>5</v>
      </c>
      <c r="E1236" s="656"/>
      <c r="F1236" s="605">
        <f>+D1236*E1236</f>
        <v>0</v>
      </c>
    </row>
    <row r="1237" spans="1:6">
      <c r="A1237" s="632" t="s">
        <v>1583</v>
      </c>
      <c r="B1237" s="630" t="s">
        <v>1582</v>
      </c>
      <c r="C1237" s="566"/>
    </row>
    <row r="1238" spans="1:6" ht="25.5">
      <c r="B1238" s="631" t="s">
        <v>1581</v>
      </c>
      <c r="C1238" s="197"/>
      <c r="D1238" s="569"/>
      <c r="E1238" s="569"/>
      <c r="F1238" s="569"/>
    </row>
    <row r="1239" spans="1:6">
      <c r="B1239" s="630"/>
      <c r="C1239" s="566" t="s">
        <v>399</v>
      </c>
      <c r="D1239" s="605">
        <v>5</v>
      </c>
      <c r="E1239" s="656"/>
      <c r="F1239" s="605">
        <f>+D1239*E1239</f>
        <v>0</v>
      </c>
    </row>
    <row r="1240" spans="1:6">
      <c r="B1240" s="630"/>
      <c r="C1240" s="566"/>
    </row>
    <row r="1241" spans="1:6">
      <c r="A1241" s="632" t="s">
        <v>1580</v>
      </c>
      <c r="B1241" s="630" t="s">
        <v>2857</v>
      </c>
      <c r="C1241" s="566" t="s">
        <v>399</v>
      </c>
      <c r="D1241" s="605">
        <v>3</v>
      </c>
      <c r="E1241" s="656"/>
      <c r="F1241" s="605">
        <f>+D1241*E1241</f>
        <v>0</v>
      </c>
    </row>
    <row r="1242" spans="1:6">
      <c r="B1242" s="630"/>
      <c r="C1242" s="566"/>
    </row>
    <row r="1243" spans="1:6" ht="51">
      <c r="A1243" s="632" t="s">
        <v>1579</v>
      </c>
      <c r="B1243" s="631" t="s">
        <v>2858</v>
      </c>
      <c r="C1243" s="566"/>
    </row>
    <row r="1244" spans="1:6">
      <c r="B1244" s="631"/>
      <c r="C1244" s="566" t="s">
        <v>946</v>
      </c>
      <c r="D1244" s="605">
        <v>1</v>
      </c>
      <c r="E1244" s="656"/>
      <c r="F1244" s="605">
        <f>+D1244*E1244</f>
        <v>0</v>
      </c>
    </row>
    <row r="1245" spans="1:6" ht="78.95" customHeight="1">
      <c r="A1245" s="632" t="s">
        <v>1578</v>
      </c>
      <c r="B1245" s="630" t="s">
        <v>3074</v>
      </c>
      <c r="C1245" s="566"/>
    </row>
    <row r="1246" spans="1:6">
      <c r="B1246" s="630"/>
      <c r="C1246" s="566" t="s">
        <v>193</v>
      </c>
      <c r="D1246" s="605">
        <v>3</v>
      </c>
      <c r="E1246" s="656"/>
      <c r="F1246" s="605">
        <f>+D1246*E1246</f>
        <v>0</v>
      </c>
    </row>
    <row r="1247" spans="1:6">
      <c r="B1247" s="631"/>
      <c r="C1247" s="566"/>
    </row>
    <row r="1248" spans="1:6">
      <c r="A1248" s="635"/>
      <c r="B1248" s="636" t="s">
        <v>1577</v>
      </c>
      <c r="C1248" s="601"/>
      <c r="D1248" s="602"/>
      <c r="E1248" s="637"/>
      <c r="F1248" s="637">
        <f>SUM(F1184:F1247)</f>
        <v>0</v>
      </c>
    </row>
    <row r="1251" spans="1:6" ht="15.75">
      <c r="A1251" s="594" t="s">
        <v>1576</v>
      </c>
      <c r="B1251" s="595" t="s">
        <v>1575</v>
      </c>
      <c r="C1251" s="596"/>
      <c r="D1251" s="597"/>
      <c r="E1251" s="597"/>
      <c r="F1251" s="597"/>
    </row>
    <row r="1252" spans="1:6">
      <c r="A1252" s="638"/>
      <c r="B1252" s="198" t="s">
        <v>35</v>
      </c>
    </row>
    <row r="1253" spans="1:6">
      <c r="A1253" s="638"/>
      <c r="B1253" s="197" t="s">
        <v>470</v>
      </c>
    </row>
    <row r="1254" spans="1:6" ht="12.75" customHeight="1">
      <c r="A1254" s="638" t="s">
        <v>0</v>
      </c>
      <c r="B1254" s="197" t="s">
        <v>1574</v>
      </c>
    </row>
    <row r="1255" spans="1:6">
      <c r="A1255" s="638" t="s">
        <v>1</v>
      </c>
      <c r="B1255" s="197" t="s">
        <v>1573</v>
      </c>
    </row>
    <row r="1256" spans="1:6">
      <c r="A1256" s="638" t="s">
        <v>289</v>
      </c>
      <c r="B1256" s="197" t="s">
        <v>1572</v>
      </c>
    </row>
    <row r="1257" spans="1:6">
      <c r="A1257" s="638" t="s">
        <v>287</v>
      </c>
      <c r="B1257" s="197" t="s">
        <v>1571</v>
      </c>
    </row>
    <row r="1258" spans="1:6">
      <c r="A1258" s="638" t="s">
        <v>285</v>
      </c>
      <c r="B1258" s="197" t="s">
        <v>1570</v>
      </c>
    </row>
    <row r="1259" spans="1:6" ht="24">
      <c r="A1259" s="638" t="s">
        <v>283</v>
      </c>
      <c r="B1259" s="197" t="s">
        <v>1569</v>
      </c>
    </row>
    <row r="1260" spans="1:6">
      <c r="A1260" s="638" t="s">
        <v>281</v>
      </c>
      <c r="B1260" s="197" t="s">
        <v>1568</v>
      </c>
    </row>
    <row r="1261" spans="1:6" ht="13.5" customHeight="1">
      <c r="A1261" s="638" t="s">
        <v>279</v>
      </c>
      <c r="B1261" s="197" t="s">
        <v>1567</v>
      </c>
    </row>
    <row r="1262" spans="1:6" ht="24">
      <c r="A1262" s="638" t="s">
        <v>277</v>
      </c>
      <c r="B1262" s="197" t="s">
        <v>1566</v>
      </c>
    </row>
    <row r="1263" spans="1:6" ht="12.75" customHeight="1">
      <c r="A1263" s="638" t="s">
        <v>275</v>
      </c>
      <c r="B1263" s="197" t="s">
        <v>1565</v>
      </c>
    </row>
    <row r="1264" spans="1:6">
      <c r="A1264" s="638"/>
      <c r="B1264" s="198" t="s">
        <v>1564</v>
      </c>
    </row>
    <row r="1265" spans="1:2">
      <c r="A1265" s="638"/>
      <c r="B1265" s="197" t="s">
        <v>1563</v>
      </c>
    </row>
    <row r="1266" spans="1:2" ht="11.25" customHeight="1">
      <c r="A1266" s="638"/>
      <c r="B1266" s="197" t="s">
        <v>1562</v>
      </c>
    </row>
    <row r="1267" spans="1:2">
      <c r="A1267" s="638"/>
      <c r="B1267" s="197" t="s">
        <v>1561</v>
      </c>
    </row>
    <row r="1268" spans="1:2" ht="11.25" customHeight="1">
      <c r="A1268" s="638"/>
      <c r="B1268" s="197" t="s">
        <v>1560</v>
      </c>
    </row>
    <row r="1269" spans="1:2">
      <c r="A1269" s="638" t="s">
        <v>2</v>
      </c>
      <c r="B1269" s="197" t="s">
        <v>1559</v>
      </c>
    </row>
    <row r="1270" spans="1:2" ht="96">
      <c r="A1270" s="638"/>
      <c r="B1270" s="197" t="s">
        <v>1558</v>
      </c>
    </row>
    <row r="1271" spans="1:2" ht="27" customHeight="1">
      <c r="A1271" s="638" t="s">
        <v>3</v>
      </c>
      <c r="B1271" s="198" t="s">
        <v>1557</v>
      </c>
    </row>
    <row r="1272" spans="1:2" ht="24.75" customHeight="1">
      <c r="A1272" s="638" t="s">
        <v>4</v>
      </c>
      <c r="B1272" s="198" t="s">
        <v>1556</v>
      </c>
    </row>
    <row r="1273" spans="1:2">
      <c r="A1273" s="638" t="s">
        <v>143</v>
      </c>
      <c r="B1273" s="198" t="s">
        <v>272</v>
      </c>
    </row>
    <row r="1274" spans="1:2">
      <c r="A1274" s="638"/>
      <c r="B1274" s="197" t="s">
        <v>1555</v>
      </c>
    </row>
    <row r="1275" spans="1:2">
      <c r="A1275" s="638"/>
      <c r="B1275" s="197" t="s">
        <v>1554</v>
      </c>
    </row>
    <row r="1276" spans="1:2" ht="13.5" customHeight="1">
      <c r="A1276" s="638"/>
      <c r="B1276" s="197" t="s">
        <v>1553</v>
      </c>
    </row>
    <row r="1277" spans="1:2">
      <c r="A1277" s="638"/>
      <c r="B1277" s="197" t="s">
        <v>1552</v>
      </c>
    </row>
    <row r="1278" spans="1:2">
      <c r="A1278" s="638"/>
      <c r="B1278" s="197" t="s">
        <v>1551</v>
      </c>
    </row>
    <row r="1279" spans="1:2">
      <c r="A1279" s="638"/>
      <c r="B1279" s="197" t="s">
        <v>1550</v>
      </c>
    </row>
    <row r="1280" spans="1:2" ht="12" customHeight="1">
      <c r="A1280" s="638"/>
      <c r="B1280" s="197" t="s">
        <v>1549</v>
      </c>
    </row>
    <row r="1281" spans="1:2" ht="14.25" customHeight="1">
      <c r="A1281" s="638"/>
      <c r="B1281" s="197" t="s">
        <v>1549</v>
      </c>
    </row>
    <row r="1282" spans="1:2">
      <c r="A1282" s="638"/>
      <c r="B1282" s="197" t="s">
        <v>1548</v>
      </c>
    </row>
    <row r="1283" spans="1:2">
      <c r="A1283" s="638"/>
      <c r="B1283" s="197" t="s">
        <v>1547</v>
      </c>
    </row>
    <row r="1284" spans="1:2" ht="12.75" customHeight="1">
      <c r="A1284" s="638"/>
      <c r="B1284" s="197" t="s">
        <v>1546</v>
      </c>
    </row>
    <row r="1285" spans="1:2" ht="12.75" customHeight="1">
      <c r="A1285" s="638"/>
      <c r="B1285" s="197" t="s">
        <v>1545</v>
      </c>
    </row>
    <row r="1286" spans="1:2" ht="15.75" customHeight="1">
      <c r="A1286" s="638"/>
      <c r="B1286" s="197" t="s">
        <v>1544</v>
      </c>
    </row>
    <row r="1287" spans="1:2">
      <c r="A1287" s="638"/>
      <c r="B1287" s="197" t="s">
        <v>1543</v>
      </c>
    </row>
    <row r="1288" spans="1:2" ht="14.25" customHeight="1">
      <c r="A1288" s="638"/>
      <c r="B1288" s="197" t="s">
        <v>1542</v>
      </c>
    </row>
    <row r="1289" spans="1:2" ht="27" customHeight="1">
      <c r="A1289" s="638"/>
      <c r="B1289" s="197" t="s">
        <v>1541</v>
      </c>
    </row>
    <row r="1290" spans="1:2" ht="11.25" customHeight="1">
      <c r="A1290" s="638"/>
      <c r="B1290" s="197" t="s">
        <v>1540</v>
      </c>
    </row>
    <row r="1291" spans="1:2" ht="24">
      <c r="A1291" s="638"/>
      <c r="B1291" s="197" t="s">
        <v>1539</v>
      </c>
    </row>
    <row r="1292" spans="1:2" ht="14.25" customHeight="1">
      <c r="A1292" s="638"/>
      <c r="B1292" s="197" t="s">
        <v>1538</v>
      </c>
    </row>
    <row r="1293" spans="1:2" ht="15.75" customHeight="1">
      <c r="A1293" s="638"/>
      <c r="B1293" s="197" t="s">
        <v>1537</v>
      </c>
    </row>
    <row r="1294" spans="1:2" ht="13.5" customHeight="1">
      <c r="A1294" s="638"/>
      <c r="B1294" s="197" t="s">
        <v>1536</v>
      </c>
    </row>
    <row r="1295" spans="1:2" ht="28.5" customHeight="1">
      <c r="A1295" s="638"/>
      <c r="B1295" s="197" t="s">
        <v>1535</v>
      </c>
    </row>
    <row r="1296" spans="1:2" ht="36.75" customHeight="1">
      <c r="A1296" s="638"/>
      <c r="B1296" s="197" t="s">
        <v>1534</v>
      </c>
    </row>
    <row r="1297" spans="1:3" ht="36.75" customHeight="1">
      <c r="A1297" s="638"/>
      <c r="B1297" s="197" t="s">
        <v>1533</v>
      </c>
    </row>
    <row r="1298" spans="1:3" ht="84.75" customHeight="1">
      <c r="A1298" s="638" t="s">
        <v>141</v>
      </c>
      <c r="B1298" s="198" t="s">
        <v>1532</v>
      </c>
    </row>
    <row r="1299" spans="1:3" ht="72.75" customHeight="1">
      <c r="A1299" s="638" t="s">
        <v>139</v>
      </c>
      <c r="B1299" s="198" t="s">
        <v>1531</v>
      </c>
    </row>
    <row r="1300" spans="1:3" ht="36">
      <c r="A1300" s="638" t="s">
        <v>125</v>
      </c>
      <c r="B1300" s="198" t="s">
        <v>1530</v>
      </c>
    </row>
    <row r="1301" spans="1:3" ht="25.5" customHeight="1">
      <c r="A1301" s="638" t="s">
        <v>123</v>
      </c>
      <c r="B1301" s="197" t="s">
        <v>247</v>
      </c>
    </row>
    <row r="1302" spans="1:3" ht="24">
      <c r="A1302" s="638" t="s">
        <v>121</v>
      </c>
      <c r="B1302" s="197" t="s">
        <v>731</v>
      </c>
    </row>
    <row r="1303" spans="1:3" ht="24">
      <c r="A1303" s="638" t="s">
        <v>119</v>
      </c>
      <c r="B1303" s="197" t="s">
        <v>1529</v>
      </c>
    </row>
    <row r="1304" spans="1:3">
      <c r="A1304" s="638"/>
      <c r="B1304" s="631"/>
    </row>
    <row r="1305" spans="1:3" ht="15" customHeight="1">
      <c r="B1305" s="649" t="s">
        <v>1056</v>
      </c>
      <c r="C1305" s="566"/>
    </row>
    <row r="1306" spans="1:3">
      <c r="B1306" s="649"/>
      <c r="C1306" s="566"/>
    </row>
    <row r="1307" spans="1:3">
      <c r="A1307" s="632" t="s">
        <v>1528</v>
      </c>
      <c r="B1307" s="630" t="s">
        <v>2859</v>
      </c>
    </row>
    <row r="1308" spans="1:3" ht="39" customHeight="1">
      <c r="B1308" s="631" t="s">
        <v>1527</v>
      </c>
      <c r="C1308" s="706"/>
    </row>
    <row r="1309" spans="1:3" ht="26.45" customHeight="1">
      <c r="B1309" s="631" t="s">
        <v>1526</v>
      </c>
      <c r="C1309" s="566"/>
    </row>
    <row r="1310" spans="1:3" ht="53.1" customHeight="1">
      <c r="B1310" s="631" t="s">
        <v>1525</v>
      </c>
      <c r="C1310" s="566"/>
    </row>
    <row r="1311" spans="1:3" ht="66" customHeight="1">
      <c r="B1311" s="631" t="s">
        <v>1524</v>
      </c>
      <c r="C1311" s="566"/>
    </row>
    <row r="1312" spans="1:3">
      <c r="B1312" s="631" t="s">
        <v>1514</v>
      </c>
      <c r="C1312" s="566"/>
    </row>
    <row r="1313" spans="1:6" ht="18" customHeight="1">
      <c r="B1313" s="631" t="s">
        <v>1521</v>
      </c>
      <c r="C1313" s="566"/>
    </row>
    <row r="1314" spans="1:6">
      <c r="B1314" s="631"/>
      <c r="C1314" s="566" t="s">
        <v>193</v>
      </c>
      <c r="D1314" s="605">
        <v>1300.52</v>
      </c>
      <c r="E1314" s="656"/>
      <c r="F1314" s="605">
        <f>+D1314*E1314</f>
        <v>0</v>
      </c>
    </row>
    <row r="1315" spans="1:6" ht="158.44999999999999" customHeight="1">
      <c r="A1315" s="632" t="s">
        <v>1523</v>
      </c>
      <c r="B1315" s="630" t="s">
        <v>2860</v>
      </c>
    </row>
    <row r="1316" spans="1:6">
      <c r="B1316" s="631" t="s">
        <v>1514</v>
      </c>
    </row>
    <row r="1317" spans="1:6">
      <c r="B1317" s="631" t="s">
        <v>1521</v>
      </c>
    </row>
    <row r="1318" spans="1:6">
      <c r="B1318" s="630"/>
      <c r="C1318" s="566" t="s">
        <v>193</v>
      </c>
      <c r="D1318" s="605">
        <v>241.5</v>
      </c>
      <c r="E1318" s="656"/>
      <c r="F1318" s="605">
        <f>+D1318*E1318</f>
        <v>0</v>
      </c>
    </row>
    <row r="1319" spans="1:6" ht="183.6" customHeight="1">
      <c r="A1319" s="632" t="s">
        <v>1522</v>
      </c>
      <c r="B1319" s="630" t="s">
        <v>2861</v>
      </c>
    </row>
    <row r="1320" spans="1:6">
      <c r="B1320" s="631" t="s">
        <v>1514</v>
      </c>
    </row>
    <row r="1321" spans="1:6">
      <c r="B1321" s="631" t="s">
        <v>1521</v>
      </c>
    </row>
    <row r="1322" spans="1:6">
      <c r="B1322" s="630"/>
      <c r="C1322" s="566" t="s">
        <v>193</v>
      </c>
      <c r="D1322" s="605">
        <v>29.74</v>
      </c>
      <c r="E1322" s="656"/>
      <c r="F1322" s="605">
        <f>+D1322*E1322</f>
        <v>0</v>
      </c>
    </row>
    <row r="1323" spans="1:6" ht="222.95" customHeight="1">
      <c r="A1323" s="632" t="s">
        <v>1520</v>
      </c>
      <c r="B1323" s="630" t="s">
        <v>2862</v>
      </c>
    </row>
    <row r="1324" spans="1:6">
      <c r="B1324" s="631" t="s">
        <v>1514</v>
      </c>
    </row>
    <row r="1325" spans="1:6">
      <c r="B1325" s="631" t="s">
        <v>1513</v>
      </c>
    </row>
    <row r="1326" spans="1:6">
      <c r="B1326" s="630"/>
      <c r="C1326" s="566" t="s">
        <v>193</v>
      </c>
      <c r="D1326" s="605">
        <v>19.760000000000002</v>
      </c>
      <c r="E1326" s="656"/>
      <c r="F1326" s="605">
        <f>+D1326*E1326</f>
        <v>0</v>
      </c>
    </row>
    <row r="1327" spans="1:6" ht="144.6" customHeight="1">
      <c r="A1327" s="632" t="s">
        <v>1519</v>
      </c>
      <c r="B1327" s="630" t="s">
        <v>2863</v>
      </c>
    </row>
    <row r="1328" spans="1:6">
      <c r="B1328" s="631" t="s">
        <v>1514</v>
      </c>
    </row>
    <row r="1329" spans="1:6">
      <c r="B1329" s="631" t="s">
        <v>1513</v>
      </c>
    </row>
    <row r="1330" spans="1:6">
      <c r="A1330" s="632" t="s">
        <v>179</v>
      </c>
      <c r="B1330" s="653" t="s">
        <v>1518</v>
      </c>
      <c r="C1330" s="566" t="s">
        <v>193</v>
      </c>
      <c r="D1330" s="605">
        <v>52.98</v>
      </c>
      <c r="E1330" s="656"/>
      <c r="F1330" s="605">
        <f>+D1330*E1330</f>
        <v>0</v>
      </c>
    </row>
    <row r="1331" spans="1:6">
      <c r="A1331" s="632" t="s">
        <v>177</v>
      </c>
      <c r="B1331" s="631" t="s">
        <v>1517</v>
      </c>
      <c r="C1331" s="566" t="s">
        <v>193</v>
      </c>
      <c r="D1331" s="605">
        <v>7.07</v>
      </c>
      <c r="E1331" s="656"/>
      <c r="F1331" s="605">
        <f>+D1331*E1331</f>
        <v>0</v>
      </c>
    </row>
    <row r="1332" spans="1:6">
      <c r="A1332" s="632" t="s">
        <v>175</v>
      </c>
      <c r="B1332" s="631" t="s">
        <v>1516</v>
      </c>
      <c r="C1332" s="566" t="s">
        <v>193</v>
      </c>
      <c r="D1332" s="605">
        <v>71.39</v>
      </c>
      <c r="E1332" s="656"/>
      <c r="F1332" s="605">
        <f>+D1332*E1332</f>
        <v>0</v>
      </c>
    </row>
    <row r="1333" spans="1:6">
      <c r="B1333" s="630"/>
    </row>
    <row r="1334" spans="1:6" ht="195.6" customHeight="1">
      <c r="A1334" s="632" t="s">
        <v>1515</v>
      </c>
      <c r="B1334" s="630" t="s">
        <v>2864</v>
      </c>
    </row>
    <row r="1335" spans="1:6">
      <c r="B1335" s="631" t="s">
        <v>1514</v>
      </c>
    </row>
    <row r="1336" spans="1:6">
      <c r="B1336" s="631" t="s">
        <v>1513</v>
      </c>
    </row>
    <row r="1337" spans="1:6">
      <c r="B1337" s="630"/>
      <c r="C1337" s="566" t="s">
        <v>193</v>
      </c>
      <c r="D1337" s="605">
        <v>32.450000000000003</v>
      </c>
      <c r="E1337" s="656"/>
      <c r="F1337" s="605">
        <f>+D1337*E1337</f>
        <v>0</v>
      </c>
    </row>
    <row r="1338" spans="1:6" ht="196.5" customHeight="1">
      <c r="A1338" s="632" t="s">
        <v>1512</v>
      </c>
      <c r="B1338" s="630" t="s">
        <v>2865</v>
      </c>
    </row>
    <row r="1339" spans="1:6">
      <c r="B1339" s="630"/>
      <c r="C1339" s="566" t="s">
        <v>193</v>
      </c>
      <c r="D1339" s="605">
        <v>86.94</v>
      </c>
      <c r="E1339" s="656"/>
      <c r="F1339" s="605">
        <f>+D1339*E1339</f>
        <v>0</v>
      </c>
    </row>
    <row r="1340" spans="1:6">
      <c r="A1340" s="632" t="s">
        <v>1511</v>
      </c>
      <c r="B1340" s="630" t="s">
        <v>1510</v>
      </c>
    </row>
    <row r="1341" spans="1:6" ht="165.75">
      <c r="B1341" s="631" t="s">
        <v>1509</v>
      </c>
    </row>
    <row r="1342" spans="1:6">
      <c r="B1342" s="630"/>
      <c r="C1342" s="566" t="s">
        <v>193</v>
      </c>
      <c r="D1342" s="605">
        <v>150.72</v>
      </c>
      <c r="E1342" s="656"/>
      <c r="F1342" s="605">
        <f>+D1342*E1342</f>
        <v>0</v>
      </c>
    </row>
    <row r="1343" spans="1:6" ht="25.5">
      <c r="A1343" s="632" t="s">
        <v>1508</v>
      </c>
      <c r="B1343" s="631" t="s">
        <v>1507</v>
      </c>
      <c r="C1343" s="566"/>
    </row>
    <row r="1344" spans="1:6">
      <c r="B1344" s="630" t="s">
        <v>1506</v>
      </c>
      <c r="C1344" s="566"/>
    </row>
    <row r="1345" spans="1:6" ht="25.5">
      <c r="A1345" s="632" t="s">
        <v>179</v>
      </c>
      <c r="B1345" s="631" t="s">
        <v>1493</v>
      </c>
      <c r="C1345" s="566"/>
    </row>
    <row r="1346" spans="1:6">
      <c r="B1346" s="631"/>
      <c r="C1346" s="566" t="s">
        <v>399</v>
      </c>
      <c r="D1346" s="605">
        <v>2</v>
      </c>
      <c r="E1346" s="656"/>
      <c r="F1346" s="605">
        <f>+D1346*E1346</f>
        <v>0</v>
      </c>
    </row>
    <row r="1347" spans="1:6" ht="25.5">
      <c r="A1347" s="632" t="s">
        <v>177</v>
      </c>
      <c r="B1347" s="631" t="s">
        <v>1505</v>
      </c>
      <c r="C1347" s="566"/>
    </row>
    <row r="1348" spans="1:6">
      <c r="B1348" s="631"/>
      <c r="C1348" s="566" t="s">
        <v>399</v>
      </c>
      <c r="D1348" s="605">
        <v>1</v>
      </c>
      <c r="E1348" s="656"/>
      <c r="F1348" s="605">
        <f>+D1348*E1348</f>
        <v>0</v>
      </c>
    </row>
    <row r="1349" spans="1:6" ht="25.5">
      <c r="A1349" s="632" t="s">
        <v>175</v>
      </c>
      <c r="B1349" s="631" t="s">
        <v>1504</v>
      </c>
      <c r="C1349" s="566"/>
    </row>
    <row r="1350" spans="1:6">
      <c r="B1350" s="631"/>
      <c r="C1350" s="566" t="s">
        <v>399</v>
      </c>
      <c r="D1350" s="605">
        <v>1</v>
      </c>
      <c r="E1350" s="656"/>
      <c r="F1350" s="605">
        <f>+D1350*E1350</f>
        <v>0</v>
      </c>
    </row>
    <row r="1351" spans="1:6" ht="25.5">
      <c r="A1351" s="632" t="s">
        <v>173</v>
      </c>
      <c r="B1351" s="631" t="s">
        <v>1503</v>
      </c>
      <c r="C1351" s="566"/>
    </row>
    <row r="1352" spans="1:6">
      <c r="B1352" s="631"/>
      <c r="C1352" s="566" t="s">
        <v>399</v>
      </c>
      <c r="D1352" s="605">
        <v>1</v>
      </c>
      <c r="E1352" s="656"/>
      <c r="F1352" s="605">
        <f>+D1352*E1352</f>
        <v>0</v>
      </c>
    </row>
    <row r="1353" spans="1:6">
      <c r="A1353" s="632" t="s">
        <v>171</v>
      </c>
      <c r="B1353" s="631" t="s">
        <v>1502</v>
      </c>
      <c r="C1353" s="566"/>
    </row>
    <row r="1354" spans="1:6">
      <c r="A1354" s="632" t="s">
        <v>1501</v>
      </c>
      <c r="B1354" s="631" t="s">
        <v>1500</v>
      </c>
      <c r="C1354" s="566"/>
    </row>
    <row r="1355" spans="1:6">
      <c r="B1355" s="631"/>
      <c r="C1355" s="566" t="s">
        <v>399</v>
      </c>
      <c r="D1355" s="605">
        <v>4</v>
      </c>
      <c r="E1355" s="656"/>
      <c r="F1355" s="605">
        <f>+D1355*E1355</f>
        <v>0</v>
      </c>
    </row>
    <row r="1356" spans="1:6">
      <c r="A1356" s="632" t="s">
        <v>1499</v>
      </c>
      <c r="B1356" s="631" t="s">
        <v>1498</v>
      </c>
      <c r="C1356" s="566"/>
    </row>
    <row r="1357" spans="1:6">
      <c r="B1357" s="631"/>
      <c r="C1357" s="566" t="s">
        <v>399</v>
      </c>
      <c r="D1357" s="605">
        <v>1</v>
      </c>
      <c r="E1357" s="656"/>
      <c r="F1357" s="605">
        <f>+D1357*E1357</f>
        <v>0</v>
      </c>
    </row>
    <row r="1358" spans="1:6">
      <c r="A1358" s="632" t="s">
        <v>169</v>
      </c>
      <c r="B1358" s="630" t="s">
        <v>1497</v>
      </c>
      <c r="C1358" s="566"/>
    </row>
    <row r="1359" spans="1:6" ht="25.5">
      <c r="A1359" s="632" t="s">
        <v>1496</v>
      </c>
      <c r="B1359" s="631" t="s">
        <v>1495</v>
      </c>
      <c r="C1359" s="566"/>
    </row>
    <row r="1360" spans="1:6">
      <c r="B1360" s="631"/>
      <c r="C1360" s="566" t="s">
        <v>399</v>
      </c>
      <c r="D1360" s="605">
        <v>2</v>
      </c>
      <c r="E1360" s="656"/>
      <c r="F1360" s="605">
        <f>+D1360*E1360</f>
        <v>0</v>
      </c>
    </row>
    <row r="1361" spans="1:6" ht="25.5">
      <c r="A1361" s="632" t="s">
        <v>1494</v>
      </c>
      <c r="B1361" s="631" t="s">
        <v>1493</v>
      </c>
      <c r="C1361" s="566"/>
    </row>
    <row r="1362" spans="1:6">
      <c r="B1362" s="631"/>
      <c r="C1362" s="566" t="s">
        <v>399</v>
      </c>
      <c r="D1362" s="605">
        <v>1</v>
      </c>
      <c r="E1362" s="656"/>
      <c r="F1362" s="605">
        <f>+D1362*E1362</f>
        <v>0</v>
      </c>
    </row>
    <row r="1363" spans="1:6">
      <c r="A1363" s="632" t="s">
        <v>167</v>
      </c>
      <c r="B1363" s="630" t="s">
        <v>1492</v>
      </c>
      <c r="C1363" s="566"/>
    </row>
    <row r="1364" spans="1:6" ht="25.5">
      <c r="A1364" s="632" t="s">
        <v>1491</v>
      </c>
      <c r="B1364" s="631" t="s">
        <v>1490</v>
      </c>
      <c r="C1364" s="566"/>
    </row>
    <row r="1365" spans="1:6">
      <c r="B1365" s="631"/>
      <c r="C1365" s="566" t="s">
        <v>399</v>
      </c>
      <c r="D1365" s="605">
        <v>2</v>
      </c>
      <c r="E1365" s="656"/>
      <c r="F1365" s="605">
        <f>+D1365*E1365</f>
        <v>0</v>
      </c>
    </row>
    <row r="1366" spans="1:6">
      <c r="B1366" s="631"/>
      <c r="C1366" s="566"/>
    </row>
    <row r="1367" spans="1:6" ht="25.5">
      <c r="A1367" s="632" t="s">
        <v>1489</v>
      </c>
      <c r="B1367" s="631" t="s">
        <v>1488</v>
      </c>
      <c r="C1367" s="566"/>
    </row>
    <row r="1368" spans="1:6">
      <c r="B1368" s="631"/>
      <c r="C1368" s="566" t="s">
        <v>399</v>
      </c>
      <c r="D1368" s="605">
        <v>1</v>
      </c>
      <c r="E1368" s="656"/>
      <c r="F1368" s="605">
        <f>+D1368*E1368</f>
        <v>0</v>
      </c>
    </row>
    <row r="1369" spans="1:6" ht="25.5">
      <c r="A1369" s="632" t="s">
        <v>1487</v>
      </c>
      <c r="B1369" s="631" t="s">
        <v>1486</v>
      </c>
      <c r="C1369" s="566"/>
    </row>
    <row r="1370" spans="1:6">
      <c r="B1370" s="631"/>
      <c r="C1370" s="566" t="s">
        <v>399</v>
      </c>
      <c r="D1370" s="605">
        <v>1</v>
      </c>
      <c r="E1370" s="656"/>
      <c r="F1370" s="605">
        <f>+D1370*E1370</f>
        <v>0</v>
      </c>
    </row>
    <row r="1371" spans="1:6">
      <c r="B1371" s="631"/>
      <c r="C1371" s="566"/>
    </row>
    <row r="1372" spans="1:6" ht="25.5">
      <c r="A1372" s="632" t="s">
        <v>165</v>
      </c>
      <c r="B1372" s="631" t="s">
        <v>2866</v>
      </c>
      <c r="C1372" s="566"/>
    </row>
    <row r="1373" spans="1:6">
      <c r="B1373" s="631"/>
      <c r="C1373" s="566" t="s">
        <v>399</v>
      </c>
      <c r="D1373" s="605">
        <v>11</v>
      </c>
      <c r="E1373" s="656"/>
      <c r="F1373" s="605">
        <f>+D1373*E1373</f>
        <v>0</v>
      </c>
    </row>
    <row r="1374" spans="1:6">
      <c r="A1374" s="632" t="s">
        <v>161</v>
      </c>
      <c r="B1374" s="630" t="s">
        <v>1485</v>
      </c>
      <c r="C1374" s="566"/>
    </row>
    <row r="1375" spans="1:6">
      <c r="A1375" s="632" t="s">
        <v>1484</v>
      </c>
      <c r="B1375" s="631" t="s">
        <v>1483</v>
      </c>
      <c r="C1375" s="566" t="s">
        <v>399</v>
      </c>
      <c r="D1375" s="605">
        <v>1</v>
      </c>
      <c r="E1375" s="656"/>
      <c r="F1375" s="605">
        <f>+D1375*E1375</f>
        <v>0</v>
      </c>
    </row>
    <row r="1376" spans="1:6">
      <c r="A1376" s="632" t="s">
        <v>1482</v>
      </c>
      <c r="B1376" s="631" t="s">
        <v>1481</v>
      </c>
      <c r="C1376" s="566" t="s">
        <v>399</v>
      </c>
      <c r="D1376" s="605">
        <v>1</v>
      </c>
      <c r="E1376" s="656"/>
      <c r="F1376" s="605">
        <f>+D1376*E1376</f>
        <v>0</v>
      </c>
    </row>
    <row r="1377" spans="1:6">
      <c r="A1377" s="632" t="s">
        <v>1480</v>
      </c>
      <c r="B1377" s="631" t="s">
        <v>1479</v>
      </c>
      <c r="C1377" s="566" t="s">
        <v>399</v>
      </c>
      <c r="D1377" s="605">
        <v>1</v>
      </c>
      <c r="E1377" s="656"/>
      <c r="F1377" s="605">
        <f>+D1377*E1377</f>
        <v>0</v>
      </c>
    </row>
    <row r="1378" spans="1:6">
      <c r="A1378" s="632" t="s">
        <v>1478</v>
      </c>
      <c r="B1378" s="631" t="s">
        <v>1477</v>
      </c>
      <c r="C1378" s="566" t="s">
        <v>399</v>
      </c>
      <c r="D1378" s="605">
        <v>10</v>
      </c>
      <c r="E1378" s="656"/>
      <c r="F1378" s="605">
        <f>+D1378*E1378</f>
        <v>0</v>
      </c>
    </row>
    <row r="1379" spans="1:6">
      <c r="A1379" s="632" t="s">
        <v>1476</v>
      </c>
      <c r="B1379" s="631" t="s">
        <v>2867</v>
      </c>
      <c r="C1379" s="566" t="s">
        <v>399</v>
      </c>
      <c r="D1379" s="605">
        <v>50</v>
      </c>
      <c r="E1379" s="656"/>
      <c r="F1379" s="605">
        <f>+D1379*E1379</f>
        <v>0</v>
      </c>
    </row>
    <row r="1380" spans="1:6">
      <c r="B1380" s="631"/>
      <c r="C1380" s="566"/>
    </row>
    <row r="1381" spans="1:6">
      <c r="A1381" s="632" t="s">
        <v>159</v>
      </c>
      <c r="B1381" s="630" t="s">
        <v>1475</v>
      </c>
      <c r="C1381" s="566"/>
    </row>
    <row r="1382" spans="1:6">
      <c r="B1382" s="738" t="s">
        <v>1474</v>
      </c>
      <c r="C1382" s="566" t="s">
        <v>399</v>
      </c>
      <c r="D1382" s="739">
        <v>32</v>
      </c>
      <c r="E1382" s="656"/>
      <c r="F1382" s="605">
        <f>+D1382*E1382</f>
        <v>0</v>
      </c>
    </row>
    <row r="1383" spans="1:6">
      <c r="B1383" s="738" t="s">
        <v>1473</v>
      </c>
      <c r="C1383" s="566" t="s">
        <v>399</v>
      </c>
      <c r="D1383" s="739">
        <v>1</v>
      </c>
      <c r="E1383" s="656"/>
      <c r="F1383" s="605">
        <f t="shared" ref="F1383:F1393" si="10">+D1383*E1383</f>
        <v>0</v>
      </c>
    </row>
    <row r="1384" spans="1:6">
      <c r="B1384" s="738" t="s">
        <v>1472</v>
      </c>
      <c r="C1384" s="566" t="s">
        <v>399</v>
      </c>
      <c r="D1384" s="739">
        <v>1</v>
      </c>
      <c r="E1384" s="656"/>
      <c r="F1384" s="605">
        <f t="shared" si="10"/>
        <v>0</v>
      </c>
    </row>
    <row r="1385" spans="1:6">
      <c r="B1385" s="738" t="s">
        <v>1471</v>
      </c>
      <c r="C1385" s="566" t="s">
        <v>399</v>
      </c>
      <c r="D1385" s="739">
        <v>4</v>
      </c>
      <c r="E1385" s="656"/>
      <c r="F1385" s="605">
        <f t="shared" si="10"/>
        <v>0</v>
      </c>
    </row>
    <row r="1386" spans="1:6">
      <c r="B1386" s="738" t="s">
        <v>1470</v>
      </c>
      <c r="C1386" s="566" t="s">
        <v>399</v>
      </c>
      <c r="D1386" s="739">
        <v>1</v>
      </c>
      <c r="E1386" s="656"/>
      <c r="F1386" s="605">
        <f t="shared" si="10"/>
        <v>0</v>
      </c>
    </row>
    <row r="1387" spans="1:6">
      <c r="B1387" s="738" t="s">
        <v>1469</v>
      </c>
      <c r="C1387" s="566" t="s">
        <v>399</v>
      </c>
      <c r="D1387" s="739">
        <v>38</v>
      </c>
      <c r="E1387" s="656"/>
      <c r="F1387" s="605">
        <f t="shared" si="10"/>
        <v>0</v>
      </c>
    </row>
    <row r="1388" spans="1:6">
      <c r="B1388" s="738" t="s">
        <v>1468</v>
      </c>
      <c r="C1388" s="566" t="s">
        <v>399</v>
      </c>
      <c r="D1388" s="739">
        <v>5</v>
      </c>
      <c r="E1388" s="656"/>
      <c r="F1388" s="605">
        <f t="shared" si="10"/>
        <v>0</v>
      </c>
    </row>
    <row r="1389" spans="1:6">
      <c r="B1389" s="738" t="s">
        <v>1467</v>
      </c>
      <c r="C1389" s="566" t="s">
        <v>399</v>
      </c>
      <c r="D1389" s="739">
        <v>5</v>
      </c>
      <c r="E1389" s="656"/>
      <c r="F1389" s="605">
        <f t="shared" si="10"/>
        <v>0</v>
      </c>
    </row>
    <row r="1390" spans="1:6">
      <c r="B1390" s="738" t="s">
        <v>1466</v>
      </c>
      <c r="C1390" s="566" t="s">
        <v>399</v>
      </c>
      <c r="D1390" s="739">
        <v>7</v>
      </c>
      <c r="E1390" s="656"/>
      <c r="F1390" s="605">
        <f t="shared" si="10"/>
        <v>0</v>
      </c>
    </row>
    <row r="1391" spans="1:6">
      <c r="B1391" s="738" t="s">
        <v>1465</v>
      </c>
      <c r="C1391" s="566" t="s">
        <v>399</v>
      </c>
      <c r="D1391" s="739">
        <v>1</v>
      </c>
      <c r="E1391" s="656"/>
      <c r="F1391" s="605">
        <f t="shared" si="10"/>
        <v>0</v>
      </c>
    </row>
    <row r="1392" spans="1:6">
      <c r="B1392" s="738" t="s">
        <v>1464</v>
      </c>
      <c r="C1392" s="566" t="s">
        <v>399</v>
      </c>
      <c r="D1392" s="739">
        <v>2</v>
      </c>
      <c r="E1392" s="656"/>
      <c r="F1392" s="605">
        <f t="shared" si="10"/>
        <v>0</v>
      </c>
    </row>
    <row r="1393" spans="1:6">
      <c r="B1393" s="738" t="s">
        <v>1463</v>
      </c>
      <c r="C1393" s="566" t="s">
        <v>399</v>
      </c>
      <c r="D1393" s="739">
        <v>1</v>
      </c>
      <c r="E1393" s="656"/>
      <c r="F1393" s="605">
        <f t="shared" si="10"/>
        <v>0</v>
      </c>
    </row>
    <row r="1394" spans="1:6">
      <c r="B1394" s="738"/>
      <c r="C1394" s="566"/>
      <c r="D1394" s="739"/>
      <c r="E1394" s="739"/>
    </row>
    <row r="1395" spans="1:6">
      <c r="A1395" s="632" t="s">
        <v>215</v>
      </c>
      <c r="B1395" s="740" t="s">
        <v>2868</v>
      </c>
      <c r="C1395" s="566"/>
      <c r="D1395" s="739"/>
      <c r="E1395" s="739"/>
    </row>
    <row r="1396" spans="1:6">
      <c r="A1396" s="632" t="s">
        <v>2869</v>
      </c>
      <c r="B1396" s="738" t="s">
        <v>2870</v>
      </c>
      <c r="C1396" s="566" t="s">
        <v>399</v>
      </c>
      <c r="D1396" s="739">
        <v>3</v>
      </c>
      <c r="E1396" s="656"/>
      <c r="F1396" s="605">
        <f t="shared" ref="F1396:F1397" si="11">+D1396*E1396</f>
        <v>0</v>
      </c>
    </row>
    <row r="1397" spans="1:6">
      <c r="A1397" s="632" t="s">
        <v>2871</v>
      </c>
      <c r="B1397" s="738" t="s">
        <v>2872</v>
      </c>
      <c r="C1397" s="566" t="s">
        <v>399</v>
      </c>
      <c r="D1397" s="739">
        <v>1</v>
      </c>
      <c r="E1397" s="656"/>
      <c r="F1397" s="605">
        <f t="shared" si="11"/>
        <v>0</v>
      </c>
    </row>
    <row r="1398" spans="1:6" ht="25.5">
      <c r="A1398" s="632" t="s">
        <v>2873</v>
      </c>
      <c r="B1398" s="738" t="s">
        <v>2874</v>
      </c>
      <c r="C1398" s="566"/>
      <c r="D1398" s="739"/>
      <c r="E1398" s="739"/>
    </row>
    <row r="1399" spans="1:6">
      <c r="B1399" s="738"/>
      <c r="C1399" s="566" t="s">
        <v>399</v>
      </c>
      <c r="D1399" s="739">
        <v>1</v>
      </c>
      <c r="E1399" s="656"/>
      <c r="F1399" s="605">
        <f t="shared" ref="F1399" si="12">+D1399*E1399</f>
        <v>0</v>
      </c>
    </row>
    <row r="1400" spans="1:6" ht="25.5">
      <c r="A1400" s="632" t="s">
        <v>2875</v>
      </c>
      <c r="B1400" s="738" t="s">
        <v>2876</v>
      </c>
      <c r="C1400" s="566"/>
      <c r="D1400" s="739"/>
      <c r="E1400" s="739"/>
    </row>
    <row r="1401" spans="1:6">
      <c r="B1401" s="738"/>
      <c r="C1401" s="566" t="s">
        <v>399</v>
      </c>
      <c r="D1401" s="739">
        <v>1</v>
      </c>
      <c r="E1401" s="656"/>
      <c r="F1401" s="605">
        <f t="shared" ref="F1401" si="13">+D1401*E1401</f>
        <v>0</v>
      </c>
    </row>
    <row r="1402" spans="1:6" ht="25.5">
      <c r="A1402" s="632" t="s">
        <v>2877</v>
      </c>
      <c r="B1402" s="738" t="s">
        <v>2878</v>
      </c>
      <c r="C1402" s="566"/>
      <c r="D1402" s="739"/>
      <c r="E1402" s="739"/>
    </row>
    <row r="1403" spans="1:6">
      <c r="B1403" s="738"/>
      <c r="C1403" s="566" t="s">
        <v>399</v>
      </c>
      <c r="D1403" s="739">
        <v>1</v>
      </c>
      <c r="E1403" s="656"/>
      <c r="F1403" s="605">
        <f t="shared" ref="F1403" si="14">+D1403*E1403</f>
        <v>0</v>
      </c>
    </row>
    <row r="1404" spans="1:6" ht="25.5">
      <c r="A1404" s="632" t="s">
        <v>213</v>
      </c>
      <c r="B1404" s="738" t="s">
        <v>2879</v>
      </c>
      <c r="C1404" s="566"/>
      <c r="D1404" s="739"/>
      <c r="E1404" s="739"/>
    </row>
    <row r="1405" spans="1:6">
      <c r="B1405" s="738" t="s">
        <v>1477</v>
      </c>
      <c r="C1405" s="566" t="s">
        <v>399</v>
      </c>
      <c r="D1405" s="739">
        <v>18</v>
      </c>
      <c r="E1405" s="656"/>
      <c r="F1405" s="605">
        <f t="shared" ref="F1405" si="15">+D1405*E1405</f>
        <v>0</v>
      </c>
    </row>
    <row r="1406" spans="1:6">
      <c r="B1406" s="738"/>
      <c r="C1406" s="566"/>
      <c r="D1406" s="739"/>
      <c r="E1406" s="739"/>
    </row>
    <row r="1407" spans="1:6">
      <c r="B1407" s="630"/>
      <c r="C1407" s="566"/>
    </row>
    <row r="1408" spans="1:6">
      <c r="A1408" s="635"/>
      <c r="B1408" s="636" t="s">
        <v>1462</v>
      </c>
      <c r="C1408" s="601"/>
      <c r="D1408" s="602"/>
      <c r="E1408" s="637"/>
      <c r="F1408" s="637">
        <f>SUM(F1252:F1407)</f>
        <v>0</v>
      </c>
    </row>
    <row r="1411" spans="1:6" ht="15.75">
      <c r="A1411" s="594" t="s">
        <v>1461</v>
      </c>
      <c r="B1411" s="595" t="s">
        <v>1460</v>
      </c>
      <c r="C1411" s="596"/>
      <c r="D1411" s="597"/>
      <c r="E1411" s="597"/>
      <c r="F1411" s="597"/>
    </row>
    <row r="1412" spans="1:6">
      <c r="A1412" s="638"/>
      <c r="B1412" s="198" t="s">
        <v>35</v>
      </c>
    </row>
    <row r="1413" spans="1:6" ht="13.5" customHeight="1">
      <c r="A1413" s="638"/>
      <c r="B1413" s="197" t="s">
        <v>470</v>
      </c>
    </row>
    <row r="1414" spans="1:6" ht="27" customHeight="1">
      <c r="A1414" s="638" t="s">
        <v>0</v>
      </c>
      <c r="B1414" s="197" t="s">
        <v>1359</v>
      </c>
    </row>
    <row r="1415" spans="1:6" ht="15" customHeight="1">
      <c r="A1415" s="638" t="s">
        <v>1</v>
      </c>
      <c r="B1415" s="197" t="s">
        <v>1060</v>
      </c>
    </row>
    <row r="1416" spans="1:6" ht="13.5" customHeight="1">
      <c r="A1416" s="638" t="s">
        <v>289</v>
      </c>
      <c r="B1416" s="197" t="s">
        <v>288</v>
      </c>
    </row>
    <row r="1417" spans="1:6">
      <c r="A1417" s="638" t="s">
        <v>287</v>
      </c>
      <c r="B1417" s="197" t="s">
        <v>286</v>
      </c>
    </row>
    <row r="1418" spans="1:6" ht="14.25" customHeight="1">
      <c r="A1418" s="638" t="s">
        <v>285</v>
      </c>
      <c r="B1418" s="197" t="s">
        <v>1059</v>
      </c>
    </row>
    <row r="1419" spans="1:6">
      <c r="A1419" s="638" t="s">
        <v>283</v>
      </c>
      <c r="B1419" s="197" t="s">
        <v>282</v>
      </c>
    </row>
    <row r="1420" spans="1:6">
      <c r="A1420" s="638" t="s">
        <v>281</v>
      </c>
      <c r="B1420" s="197" t="s">
        <v>280</v>
      </c>
    </row>
    <row r="1421" spans="1:6" ht="26.25" customHeight="1">
      <c r="A1421" s="638" t="s">
        <v>279</v>
      </c>
      <c r="B1421" s="197" t="s">
        <v>278</v>
      </c>
    </row>
    <row r="1422" spans="1:6" ht="15" customHeight="1">
      <c r="A1422" s="638" t="s">
        <v>277</v>
      </c>
      <c r="B1422" s="197" t="s">
        <v>1058</v>
      </c>
    </row>
    <row r="1423" spans="1:6" ht="24">
      <c r="A1423" s="638" t="s">
        <v>275</v>
      </c>
      <c r="B1423" s="197" t="s">
        <v>1057</v>
      </c>
    </row>
    <row r="1424" spans="1:6">
      <c r="A1424" s="638" t="s">
        <v>2</v>
      </c>
      <c r="B1424" s="198" t="s">
        <v>272</v>
      </c>
    </row>
    <row r="1425" spans="1:2">
      <c r="A1425" s="638"/>
      <c r="B1425" s="197" t="s">
        <v>271</v>
      </c>
    </row>
    <row r="1426" spans="1:2">
      <c r="A1426" s="638"/>
      <c r="B1426" s="197" t="s">
        <v>270</v>
      </c>
    </row>
    <row r="1427" spans="1:2">
      <c r="A1427" s="638"/>
      <c r="B1427" s="197" t="s">
        <v>269</v>
      </c>
    </row>
    <row r="1428" spans="1:2">
      <c r="A1428" s="638"/>
      <c r="B1428" s="197" t="s">
        <v>268</v>
      </c>
    </row>
    <row r="1429" spans="1:2">
      <c r="A1429" s="638"/>
      <c r="B1429" s="197" t="s">
        <v>267</v>
      </c>
    </row>
    <row r="1430" spans="1:2">
      <c r="A1430" s="638"/>
      <c r="B1430" s="197" t="s">
        <v>266</v>
      </c>
    </row>
    <row r="1431" spans="1:2">
      <c r="A1431" s="638"/>
      <c r="B1431" s="197" t="s">
        <v>265</v>
      </c>
    </row>
    <row r="1432" spans="1:2">
      <c r="A1432" s="638"/>
      <c r="B1432" s="197" t="s">
        <v>264</v>
      </c>
    </row>
    <row r="1433" spans="1:2">
      <c r="A1433" s="638"/>
      <c r="B1433" s="197" t="s">
        <v>263</v>
      </c>
    </row>
    <row r="1434" spans="1:2">
      <c r="A1434" s="638"/>
      <c r="B1434" s="197" t="s">
        <v>262</v>
      </c>
    </row>
    <row r="1435" spans="1:2" ht="12" customHeight="1">
      <c r="A1435" s="638"/>
      <c r="B1435" s="197" t="s">
        <v>261</v>
      </c>
    </row>
    <row r="1436" spans="1:2">
      <c r="A1436" s="638"/>
      <c r="B1436" s="197" t="s">
        <v>260</v>
      </c>
    </row>
    <row r="1437" spans="1:2">
      <c r="A1437" s="638"/>
      <c r="B1437" s="197" t="s">
        <v>259</v>
      </c>
    </row>
    <row r="1438" spans="1:2">
      <c r="A1438" s="638"/>
      <c r="B1438" s="197" t="s">
        <v>258</v>
      </c>
    </row>
    <row r="1439" spans="1:2" ht="27.75" customHeight="1">
      <c r="A1439" s="638"/>
      <c r="B1439" s="197" t="s">
        <v>257</v>
      </c>
    </row>
    <row r="1440" spans="1:2">
      <c r="A1440" s="638"/>
      <c r="B1440" s="197" t="s">
        <v>256</v>
      </c>
    </row>
    <row r="1441" spans="1:6" ht="24">
      <c r="A1441" s="638"/>
      <c r="B1441" s="197" t="s">
        <v>255</v>
      </c>
    </row>
    <row r="1442" spans="1:6">
      <c r="A1442" s="638"/>
      <c r="B1442" s="197" t="s">
        <v>254</v>
      </c>
    </row>
    <row r="1443" spans="1:6" ht="15.75" customHeight="1">
      <c r="A1443" s="638"/>
      <c r="B1443" s="197" t="s">
        <v>253</v>
      </c>
    </row>
    <row r="1444" spans="1:6">
      <c r="A1444" s="638"/>
      <c r="B1444" s="197" t="s">
        <v>252</v>
      </c>
    </row>
    <row r="1445" spans="1:6" ht="24">
      <c r="A1445" s="638"/>
      <c r="B1445" s="197" t="s">
        <v>251</v>
      </c>
    </row>
    <row r="1446" spans="1:6" ht="25.5" customHeight="1">
      <c r="A1446" s="638"/>
      <c r="B1446" s="197" t="s">
        <v>250</v>
      </c>
    </row>
    <row r="1447" spans="1:6" ht="24">
      <c r="A1447" s="638"/>
      <c r="B1447" s="197" t="s">
        <v>249</v>
      </c>
    </row>
    <row r="1448" spans="1:6" ht="26.25" customHeight="1">
      <c r="A1448" s="638" t="s">
        <v>3</v>
      </c>
      <c r="B1448" s="198" t="s">
        <v>248</v>
      </c>
    </row>
    <row r="1449" spans="1:6" ht="25.5" customHeight="1">
      <c r="A1449" s="638" t="s">
        <v>4</v>
      </c>
      <c r="B1449" s="197" t="s">
        <v>247</v>
      </c>
    </row>
    <row r="1450" spans="1:6">
      <c r="A1450" s="638" t="s">
        <v>143</v>
      </c>
      <c r="B1450" s="197" t="s">
        <v>2952</v>
      </c>
    </row>
    <row r="1451" spans="1:6">
      <c r="A1451" s="638" t="s">
        <v>141</v>
      </c>
      <c r="B1451" s="197" t="s">
        <v>2880</v>
      </c>
    </row>
    <row r="1452" spans="1:6" ht="36">
      <c r="A1452" s="638"/>
      <c r="B1452" s="198" t="s">
        <v>1459</v>
      </c>
    </row>
    <row r="1453" spans="1:6" ht="15.75" customHeight="1">
      <c r="B1453" s="649" t="s">
        <v>1056</v>
      </c>
    </row>
    <row r="1454" spans="1:6">
      <c r="B1454" s="649"/>
    </row>
    <row r="1455" spans="1:6" ht="78" customHeight="1">
      <c r="A1455" s="632" t="s">
        <v>1458</v>
      </c>
      <c r="B1455" s="630" t="s">
        <v>3045</v>
      </c>
    </row>
    <row r="1456" spans="1:6">
      <c r="B1456" s="631"/>
      <c r="C1456" s="566" t="s">
        <v>193</v>
      </c>
      <c r="D1456" s="605">
        <v>22.83</v>
      </c>
      <c r="E1456" s="656"/>
      <c r="F1456" s="605">
        <f>+D1456*E1456</f>
        <v>0</v>
      </c>
    </row>
    <row r="1457" spans="1:6" ht="145.5" customHeight="1">
      <c r="A1457" s="632" t="s">
        <v>1457</v>
      </c>
      <c r="B1457" s="630" t="s">
        <v>2881</v>
      </c>
      <c r="C1457" s="566"/>
    </row>
    <row r="1458" spans="1:6">
      <c r="B1458" s="631"/>
      <c r="C1458" s="566" t="s">
        <v>193</v>
      </c>
      <c r="D1458" s="605">
        <v>29.6</v>
      </c>
      <c r="E1458" s="656"/>
      <c r="F1458" s="605">
        <f>+D1458*E1458</f>
        <v>0</v>
      </c>
    </row>
    <row r="1459" spans="1:6" ht="145.5" customHeight="1">
      <c r="A1459" s="632" t="s">
        <v>1456</v>
      </c>
      <c r="B1459" s="630" t="s">
        <v>2882</v>
      </c>
    </row>
    <row r="1460" spans="1:6">
      <c r="B1460" s="631"/>
      <c r="C1460" s="566" t="s">
        <v>193</v>
      </c>
      <c r="D1460" s="605">
        <v>88</v>
      </c>
      <c r="E1460" s="656"/>
      <c r="F1460" s="605">
        <f>+D1460*E1460</f>
        <v>0</v>
      </c>
    </row>
    <row r="1461" spans="1:6" ht="106.5" customHeight="1">
      <c r="A1461" s="632" t="s">
        <v>1455</v>
      </c>
      <c r="B1461" s="630" t="s">
        <v>2883</v>
      </c>
      <c r="C1461" s="566"/>
    </row>
    <row r="1462" spans="1:6">
      <c r="B1462" s="631"/>
      <c r="C1462" s="566" t="s">
        <v>193</v>
      </c>
      <c r="D1462" s="605">
        <v>220.69</v>
      </c>
      <c r="E1462" s="656"/>
      <c r="F1462" s="605">
        <f>+D1462*E1462</f>
        <v>0</v>
      </c>
    </row>
    <row r="1463" spans="1:6">
      <c r="B1463" s="630"/>
      <c r="C1463" s="566"/>
    </row>
    <row r="1464" spans="1:6" ht="118.5" customHeight="1">
      <c r="A1464" s="632" t="s">
        <v>1454</v>
      </c>
      <c r="B1464" s="630" t="s">
        <v>3046</v>
      </c>
      <c r="C1464" s="566"/>
    </row>
    <row r="1465" spans="1:6">
      <c r="B1465" s="631"/>
      <c r="C1465" s="566" t="s">
        <v>193</v>
      </c>
      <c r="D1465" s="605">
        <v>30.54</v>
      </c>
      <c r="E1465" s="656"/>
      <c r="F1465" s="605">
        <f>+D1465*E1465</f>
        <v>0</v>
      </c>
    </row>
    <row r="1466" spans="1:6" ht="131.1" customHeight="1">
      <c r="A1466" s="632" t="s">
        <v>1453</v>
      </c>
      <c r="B1466" s="630" t="s">
        <v>2884</v>
      </c>
      <c r="C1466" s="566"/>
    </row>
    <row r="1467" spans="1:6" ht="15" customHeight="1">
      <c r="B1467" s="631"/>
      <c r="C1467" s="566" t="s">
        <v>193</v>
      </c>
      <c r="D1467" s="605">
        <v>8.2100000000000009</v>
      </c>
      <c r="E1467" s="656"/>
      <c r="F1467" s="605">
        <f>+D1467*E1467</f>
        <v>0</v>
      </c>
    </row>
    <row r="1468" spans="1:6" ht="92.1" customHeight="1">
      <c r="A1468" s="632" t="s">
        <v>1452</v>
      </c>
      <c r="B1468" s="630" t="s">
        <v>2885</v>
      </c>
      <c r="C1468" s="566"/>
    </row>
    <row r="1469" spans="1:6">
      <c r="B1469" s="641"/>
      <c r="C1469" s="566" t="s">
        <v>193</v>
      </c>
      <c r="D1469" s="605">
        <v>46.43</v>
      </c>
      <c r="E1469" s="656"/>
      <c r="F1469" s="605">
        <f>+D1469*E1469</f>
        <v>0</v>
      </c>
    </row>
    <row r="1470" spans="1:6" ht="130.5" customHeight="1">
      <c r="A1470" s="632" t="s">
        <v>1451</v>
      </c>
      <c r="B1470" s="630" t="s">
        <v>2886</v>
      </c>
      <c r="C1470" s="566"/>
    </row>
    <row r="1471" spans="1:6" ht="14.25" customHeight="1">
      <c r="B1471" s="631"/>
      <c r="C1471" s="566" t="s">
        <v>193</v>
      </c>
      <c r="D1471" s="605">
        <v>11.01</v>
      </c>
      <c r="E1471" s="656"/>
      <c r="F1471" s="605">
        <f>+D1471*E1471</f>
        <v>0</v>
      </c>
    </row>
    <row r="1472" spans="1:6" ht="88.5" customHeight="1">
      <c r="A1472" s="632" t="s">
        <v>1450</v>
      </c>
      <c r="B1472" s="630" t="s">
        <v>2887</v>
      </c>
      <c r="C1472" s="566"/>
    </row>
    <row r="1473" spans="1:7" ht="14.25" customHeight="1">
      <c r="B1473" s="631"/>
      <c r="C1473" s="566" t="s">
        <v>193</v>
      </c>
      <c r="D1473" s="605">
        <v>79.23</v>
      </c>
      <c r="E1473" s="656"/>
      <c r="F1473" s="605">
        <f>+D1473*E1473</f>
        <v>0</v>
      </c>
    </row>
    <row r="1474" spans="1:7" ht="153">
      <c r="A1474" s="632" t="s">
        <v>1449</v>
      </c>
      <c r="B1474" s="630" t="s">
        <v>2888</v>
      </c>
      <c r="C1474" s="566"/>
    </row>
    <row r="1475" spans="1:7" ht="14.25" customHeight="1">
      <c r="B1475" s="631"/>
      <c r="C1475" s="566" t="s">
        <v>193</v>
      </c>
      <c r="D1475" s="605">
        <v>37.159999999999997</v>
      </c>
      <c r="E1475" s="656"/>
      <c r="F1475" s="605">
        <f>+D1475*E1475</f>
        <v>0</v>
      </c>
    </row>
    <row r="1476" spans="1:7" ht="14.25" customHeight="1">
      <c r="B1476" s="631"/>
      <c r="C1476" s="566"/>
    </row>
    <row r="1477" spans="1:7" ht="131.44999999999999" customHeight="1">
      <c r="A1477" s="632" t="s">
        <v>1448</v>
      </c>
      <c r="B1477" s="630" t="s">
        <v>2889</v>
      </c>
      <c r="C1477" s="566"/>
    </row>
    <row r="1478" spans="1:7">
      <c r="B1478" s="631" t="s">
        <v>1447</v>
      </c>
      <c r="C1478" s="566"/>
    </row>
    <row r="1479" spans="1:7" ht="14.25" customHeight="1">
      <c r="B1479" s="631"/>
      <c r="C1479" s="566" t="s">
        <v>193</v>
      </c>
      <c r="D1479" s="605">
        <v>18.48</v>
      </c>
      <c r="E1479" s="656"/>
      <c r="F1479" s="605">
        <f>+D1479*E1479</f>
        <v>0</v>
      </c>
    </row>
    <row r="1480" spans="1:7" ht="30.75" customHeight="1">
      <c r="A1480" s="634" t="s">
        <v>1446</v>
      </c>
      <c r="B1480" s="630" t="s">
        <v>2890</v>
      </c>
      <c r="C1480" s="566"/>
    </row>
    <row r="1481" spans="1:7" ht="14.25" customHeight="1">
      <c r="B1481" s="631"/>
      <c r="C1481" s="566" t="s">
        <v>229</v>
      </c>
      <c r="D1481" s="605">
        <v>34.5</v>
      </c>
      <c r="E1481" s="656"/>
      <c r="F1481" s="605">
        <f>+D1481*E1481</f>
        <v>0</v>
      </c>
      <c r="G1481" s="712"/>
    </row>
    <row r="1482" spans="1:7" ht="88.5" customHeight="1">
      <c r="A1482" s="634" t="s">
        <v>1445</v>
      </c>
      <c r="B1482" s="630" t="s">
        <v>2891</v>
      </c>
      <c r="C1482" s="566"/>
    </row>
    <row r="1483" spans="1:7" ht="14.25" customHeight="1">
      <c r="B1483" s="631"/>
      <c r="C1483" s="566" t="s">
        <v>229</v>
      </c>
      <c r="D1483" s="605">
        <v>120.54</v>
      </c>
      <c r="E1483" s="656"/>
      <c r="F1483" s="605">
        <f>+D1483*E1483</f>
        <v>0</v>
      </c>
    </row>
    <row r="1484" spans="1:7" ht="14.25" customHeight="1">
      <c r="A1484" s="632" t="s">
        <v>1444</v>
      </c>
      <c r="B1484" s="630" t="s">
        <v>1443</v>
      </c>
      <c r="C1484" s="566"/>
    </row>
    <row r="1485" spans="1:7" ht="51">
      <c r="B1485" s="631" t="s">
        <v>1442</v>
      </c>
      <c r="C1485" s="566"/>
    </row>
    <row r="1486" spans="1:7" ht="25.5">
      <c r="A1486" s="632" t="s">
        <v>179</v>
      </c>
      <c r="B1486" s="713" t="s">
        <v>1441</v>
      </c>
      <c r="C1486" s="706"/>
    </row>
    <row r="1487" spans="1:7">
      <c r="B1487" s="713"/>
      <c r="C1487" s="566" t="s">
        <v>193</v>
      </c>
      <c r="D1487" s="605">
        <v>99.86</v>
      </c>
      <c r="E1487" s="656"/>
      <c r="F1487" s="605">
        <f>+D1487*E1487</f>
        <v>0</v>
      </c>
    </row>
    <row r="1488" spans="1:7">
      <c r="A1488" s="632" t="s">
        <v>177</v>
      </c>
      <c r="B1488" s="713" t="s">
        <v>1440</v>
      </c>
      <c r="C1488" s="706"/>
    </row>
    <row r="1489" spans="1:6">
      <c r="B1489" s="713"/>
      <c r="C1489" s="566" t="s">
        <v>193</v>
      </c>
      <c r="D1489" s="605">
        <v>443.82</v>
      </c>
      <c r="E1489" s="656"/>
      <c r="F1489" s="605">
        <f>+D1489*E1489</f>
        <v>0</v>
      </c>
    </row>
    <row r="1490" spans="1:6">
      <c r="B1490" s="631"/>
      <c r="C1490" s="566"/>
    </row>
    <row r="1491" spans="1:6">
      <c r="A1491" s="635"/>
      <c r="B1491" s="636" t="s">
        <v>1439</v>
      </c>
      <c r="C1491" s="601"/>
      <c r="D1491" s="602"/>
      <c r="E1491" s="637"/>
      <c r="F1491" s="637">
        <f>SUM(F1412:F1490)</f>
        <v>0</v>
      </c>
    </row>
    <row r="1494" spans="1:6" ht="15.75">
      <c r="A1494" s="714" t="s">
        <v>1438</v>
      </c>
      <c r="B1494" s="715" t="s">
        <v>1437</v>
      </c>
      <c r="C1494" s="716"/>
      <c r="D1494" s="717"/>
      <c r="E1494" s="717"/>
      <c r="F1494" s="717"/>
    </row>
    <row r="1495" spans="1:6">
      <c r="A1495" s="638"/>
      <c r="B1495" s="198" t="s">
        <v>35</v>
      </c>
    </row>
    <row r="1496" spans="1:6" ht="13.5" customHeight="1">
      <c r="A1496" s="638"/>
      <c r="B1496" s="197" t="s">
        <v>470</v>
      </c>
    </row>
    <row r="1497" spans="1:6" ht="26.25" customHeight="1">
      <c r="A1497" s="638" t="s">
        <v>0</v>
      </c>
      <c r="B1497" s="197" t="s">
        <v>1359</v>
      </c>
    </row>
    <row r="1498" spans="1:6" ht="15" customHeight="1">
      <c r="A1498" s="638" t="s">
        <v>1</v>
      </c>
      <c r="B1498" s="197" t="s">
        <v>1060</v>
      </c>
    </row>
    <row r="1499" spans="1:6" ht="14.25" customHeight="1">
      <c r="A1499" s="638" t="s">
        <v>289</v>
      </c>
      <c r="B1499" s="197" t="s">
        <v>288</v>
      </c>
    </row>
    <row r="1500" spans="1:6">
      <c r="A1500" s="638" t="s">
        <v>287</v>
      </c>
      <c r="B1500" s="197" t="s">
        <v>286</v>
      </c>
    </row>
    <row r="1501" spans="1:6" ht="14.25" customHeight="1">
      <c r="A1501" s="638" t="s">
        <v>285</v>
      </c>
      <c r="B1501" s="197" t="s">
        <v>1059</v>
      </c>
    </row>
    <row r="1502" spans="1:6">
      <c r="A1502" s="638" t="s">
        <v>283</v>
      </c>
      <c r="B1502" s="197" t="s">
        <v>282</v>
      </c>
    </row>
    <row r="1503" spans="1:6">
      <c r="A1503" s="638" t="s">
        <v>281</v>
      </c>
      <c r="B1503" s="197" t="s">
        <v>280</v>
      </c>
    </row>
    <row r="1504" spans="1:6" ht="28.5" customHeight="1">
      <c r="A1504" s="638" t="s">
        <v>279</v>
      </c>
      <c r="B1504" s="197" t="s">
        <v>278</v>
      </c>
    </row>
    <row r="1505" spans="1:2" ht="15" customHeight="1">
      <c r="A1505" s="638" t="s">
        <v>277</v>
      </c>
      <c r="B1505" s="197" t="s">
        <v>1058</v>
      </c>
    </row>
    <row r="1506" spans="1:2" ht="28.5" customHeight="1">
      <c r="A1506" s="638" t="s">
        <v>275</v>
      </c>
      <c r="B1506" s="197" t="s">
        <v>1057</v>
      </c>
    </row>
    <row r="1507" spans="1:2">
      <c r="A1507" s="638" t="s">
        <v>2</v>
      </c>
      <c r="B1507" s="198" t="s">
        <v>272</v>
      </c>
    </row>
    <row r="1508" spans="1:2">
      <c r="A1508" s="638"/>
      <c r="B1508" s="197" t="s">
        <v>271</v>
      </c>
    </row>
    <row r="1509" spans="1:2">
      <c r="A1509" s="638"/>
      <c r="B1509" s="197" t="s">
        <v>270</v>
      </c>
    </row>
    <row r="1510" spans="1:2">
      <c r="A1510" s="638"/>
      <c r="B1510" s="197" t="s">
        <v>269</v>
      </c>
    </row>
    <row r="1511" spans="1:2">
      <c r="A1511" s="638"/>
      <c r="B1511" s="197" t="s">
        <v>268</v>
      </c>
    </row>
    <row r="1512" spans="1:2">
      <c r="A1512" s="638"/>
      <c r="B1512" s="197" t="s">
        <v>267</v>
      </c>
    </row>
    <row r="1513" spans="1:2">
      <c r="A1513" s="638"/>
      <c r="B1513" s="197" t="s">
        <v>266</v>
      </c>
    </row>
    <row r="1514" spans="1:2">
      <c r="A1514" s="638"/>
      <c r="B1514" s="197" t="s">
        <v>265</v>
      </c>
    </row>
    <row r="1515" spans="1:2">
      <c r="A1515" s="638"/>
      <c r="B1515" s="197" t="s">
        <v>264</v>
      </c>
    </row>
    <row r="1516" spans="1:2">
      <c r="A1516" s="638"/>
      <c r="B1516" s="197" t="s">
        <v>263</v>
      </c>
    </row>
    <row r="1517" spans="1:2">
      <c r="A1517" s="638"/>
      <c r="B1517" s="197" t="s">
        <v>262</v>
      </c>
    </row>
    <row r="1518" spans="1:2" ht="12.75" customHeight="1">
      <c r="A1518" s="638"/>
      <c r="B1518" s="197" t="s">
        <v>261</v>
      </c>
    </row>
    <row r="1519" spans="1:2">
      <c r="A1519" s="638"/>
      <c r="B1519" s="197" t="s">
        <v>260</v>
      </c>
    </row>
    <row r="1520" spans="1:2">
      <c r="A1520" s="638"/>
      <c r="B1520" s="197" t="s">
        <v>259</v>
      </c>
    </row>
    <row r="1521" spans="1:2">
      <c r="A1521" s="638"/>
      <c r="B1521" s="197" t="s">
        <v>258</v>
      </c>
    </row>
    <row r="1522" spans="1:2" ht="28.5" customHeight="1">
      <c r="A1522" s="638"/>
      <c r="B1522" s="197" t="s">
        <v>257</v>
      </c>
    </row>
    <row r="1523" spans="1:2">
      <c r="A1523" s="638"/>
      <c r="B1523" s="197" t="s">
        <v>256</v>
      </c>
    </row>
    <row r="1524" spans="1:2" ht="24">
      <c r="A1524" s="638"/>
      <c r="B1524" s="197" t="s">
        <v>255</v>
      </c>
    </row>
    <row r="1525" spans="1:2">
      <c r="A1525" s="638"/>
      <c r="B1525" s="197" t="s">
        <v>254</v>
      </c>
    </row>
    <row r="1526" spans="1:2" ht="13.5" customHeight="1">
      <c r="A1526" s="638"/>
      <c r="B1526" s="197" t="s">
        <v>253</v>
      </c>
    </row>
    <row r="1527" spans="1:2">
      <c r="A1527" s="638"/>
      <c r="B1527" s="197" t="s">
        <v>252</v>
      </c>
    </row>
    <row r="1528" spans="1:2" ht="24">
      <c r="A1528" s="638"/>
      <c r="B1528" s="197" t="s">
        <v>251</v>
      </c>
    </row>
    <row r="1529" spans="1:2" ht="25.5" customHeight="1">
      <c r="A1529" s="638"/>
      <c r="B1529" s="197" t="s">
        <v>250</v>
      </c>
    </row>
    <row r="1530" spans="1:2" ht="24">
      <c r="A1530" s="638"/>
      <c r="B1530" s="197" t="s">
        <v>249</v>
      </c>
    </row>
    <row r="1531" spans="1:2" ht="25.5" customHeight="1">
      <c r="A1531" s="638" t="s">
        <v>3</v>
      </c>
      <c r="B1531" s="197" t="s">
        <v>731</v>
      </c>
    </row>
    <row r="1532" spans="1:2" ht="26.25" customHeight="1">
      <c r="A1532" s="638" t="s">
        <v>4</v>
      </c>
      <c r="B1532" s="197" t="s">
        <v>247</v>
      </c>
    </row>
    <row r="1533" spans="1:2">
      <c r="A1533" s="638" t="s">
        <v>143</v>
      </c>
      <c r="B1533" s="197" t="s">
        <v>2952</v>
      </c>
    </row>
    <row r="1534" spans="1:2">
      <c r="A1534" s="634" t="s">
        <v>141</v>
      </c>
      <c r="B1534" s="631" t="s">
        <v>2805</v>
      </c>
    </row>
    <row r="1535" spans="1:2" ht="16.5" customHeight="1">
      <c r="B1535" s="649" t="s">
        <v>1056</v>
      </c>
    </row>
    <row r="1536" spans="1:2">
      <c r="B1536" s="649"/>
    </row>
    <row r="1537" spans="1:6" ht="14.25" customHeight="1">
      <c r="A1537" s="632" t="s">
        <v>1436</v>
      </c>
      <c r="B1537" s="630" t="s">
        <v>2892</v>
      </c>
    </row>
    <row r="1538" spans="1:6" ht="41.1" customHeight="1">
      <c r="B1538" s="631" t="s">
        <v>1435</v>
      </c>
    </row>
    <row r="1539" spans="1:6" ht="157.5" customHeight="1">
      <c r="B1539" s="631" t="s">
        <v>1434</v>
      </c>
    </row>
    <row r="1540" spans="1:6">
      <c r="B1540" s="631"/>
      <c r="C1540" s="566" t="s">
        <v>193</v>
      </c>
      <c r="D1540" s="605">
        <v>1688.98</v>
      </c>
      <c r="E1540" s="656"/>
      <c r="F1540" s="605">
        <f>+D1540*E1540</f>
        <v>0</v>
      </c>
    </row>
    <row r="1541" spans="1:6">
      <c r="B1541" s="631"/>
    </row>
    <row r="1542" spans="1:6">
      <c r="A1542" s="635"/>
      <c r="B1542" s="636" t="s">
        <v>1433</v>
      </c>
      <c r="C1542" s="601"/>
      <c r="D1542" s="602"/>
      <c r="E1542" s="637"/>
      <c r="F1542" s="637">
        <f>SUM(F1495:F1541)</f>
        <v>0</v>
      </c>
    </row>
    <row r="1545" spans="1:6" ht="15.75">
      <c r="A1545" s="714" t="s">
        <v>1432</v>
      </c>
      <c r="B1545" s="715" t="s">
        <v>1431</v>
      </c>
      <c r="C1545" s="716"/>
      <c r="D1545" s="717"/>
      <c r="E1545" s="717"/>
      <c r="F1545" s="717"/>
    </row>
    <row r="1546" spans="1:6">
      <c r="A1546" s="638"/>
      <c r="B1546" s="198" t="s">
        <v>35</v>
      </c>
    </row>
    <row r="1547" spans="1:6" ht="13.5" customHeight="1">
      <c r="A1547" s="638"/>
      <c r="B1547" s="197" t="s">
        <v>470</v>
      </c>
    </row>
    <row r="1548" spans="1:6" ht="24">
      <c r="A1548" s="638" t="s">
        <v>0</v>
      </c>
      <c r="B1548" s="197" t="s">
        <v>1359</v>
      </c>
    </row>
    <row r="1549" spans="1:6" ht="14.25" customHeight="1">
      <c r="A1549" s="638" t="s">
        <v>1</v>
      </c>
      <c r="B1549" s="197" t="s">
        <v>1060</v>
      </c>
    </row>
    <row r="1550" spans="1:6" ht="15" customHeight="1">
      <c r="A1550" s="638" t="s">
        <v>289</v>
      </c>
      <c r="B1550" s="197" t="s">
        <v>288</v>
      </c>
    </row>
    <row r="1551" spans="1:6">
      <c r="A1551" s="638" t="s">
        <v>287</v>
      </c>
      <c r="B1551" s="197" t="s">
        <v>286</v>
      </c>
    </row>
    <row r="1552" spans="1:6" ht="14.25" customHeight="1">
      <c r="A1552" s="638" t="s">
        <v>285</v>
      </c>
      <c r="B1552" s="197" t="s">
        <v>1059</v>
      </c>
    </row>
    <row r="1553" spans="1:2">
      <c r="A1553" s="638" t="s">
        <v>283</v>
      </c>
      <c r="B1553" s="197" t="s">
        <v>282</v>
      </c>
    </row>
    <row r="1554" spans="1:2">
      <c r="A1554" s="638" t="s">
        <v>281</v>
      </c>
      <c r="B1554" s="197" t="s">
        <v>280</v>
      </c>
    </row>
    <row r="1555" spans="1:2" ht="24">
      <c r="A1555" s="638" t="s">
        <v>279</v>
      </c>
      <c r="B1555" s="197" t="s">
        <v>278</v>
      </c>
    </row>
    <row r="1556" spans="1:2">
      <c r="A1556" s="638" t="s">
        <v>277</v>
      </c>
      <c r="B1556" s="197" t="s">
        <v>1058</v>
      </c>
    </row>
    <row r="1557" spans="1:2" ht="25.5" customHeight="1">
      <c r="A1557" s="638" t="s">
        <v>275</v>
      </c>
      <c r="B1557" s="197" t="s">
        <v>1057</v>
      </c>
    </row>
    <row r="1558" spans="1:2">
      <c r="A1558" s="638" t="s">
        <v>2</v>
      </c>
      <c r="B1558" s="198" t="s">
        <v>272</v>
      </c>
    </row>
    <row r="1559" spans="1:2">
      <c r="A1559" s="638"/>
      <c r="B1559" s="197" t="s">
        <v>271</v>
      </c>
    </row>
    <row r="1560" spans="1:2">
      <c r="A1560" s="638"/>
      <c r="B1560" s="197" t="s">
        <v>270</v>
      </c>
    </row>
    <row r="1561" spans="1:2">
      <c r="A1561" s="638"/>
      <c r="B1561" s="197" t="s">
        <v>269</v>
      </c>
    </row>
    <row r="1562" spans="1:2">
      <c r="A1562" s="638"/>
      <c r="B1562" s="197" t="s">
        <v>268</v>
      </c>
    </row>
    <row r="1563" spans="1:2" ht="13.5" customHeight="1">
      <c r="A1563" s="638"/>
      <c r="B1563" s="197" t="s">
        <v>267</v>
      </c>
    </row>
    <row r="1564" spans="1:2" ht="12.75" customHeight="1">
      <c r="A1564" s="638"/>
      <c r="B1564" s="197" t="s">
        <v>266</v>
      </c>
    </row>
    <row r="1565" spans="1:2" ht="14.25" customHeight="1">
      <c r="A1565" s="638"/>
      <c r="B1565" s="197" t="s">
        <v>265</v>
      </c>
    </row>
    <row r="1566" spans="1:2" ht="13.5" customHeight="1">
      <c r="A1566" s="638"/>
      <c r="B1566" s="197" t="s">
        <v>264</v>
      </c>
    </row>
    <row r="1567" spans="1:2" ht="14.25" customHeight="1">
      <c r="A1567" s="638"/>
      <c r="B1567" s="197" t="s">
        <v>263</v>
      </c>
    </row>
    <row r="1568" spans="1:2">
      <c r="A1568" s="638"/>
      <c r="B1568" s="197" t="s">
        <v>262</v>
      </c>
    </row>
    <row r="1569" spans="1:2" ht="12" customHeight="1">
      <c r="A1569" s="638"/>
      <c r="B1569" s="197" t="s">
        <v>261</v>
      </c>
    </row>
    <row r="1570" spans="1:2">
      <c r="A1570" s="638"/>
      <c r="B1570" s="197" t="s">
        <v>260</v>
      </c>
    </row>
    <row r="1571" spans="1:2">
      <c r="A1571" s="638"/>
      <c r="B1571" s="197" t="s">
        <v>259</v>
      </c>
    </row>
    <row r="1572" spans="1:2">
      <c r="A1572" s="638"/>
      <c r="B1572" s="197" t="s">
        <v>258</v>
      </c>
    </row>
    <row r="1573" spans="1:2" ht="28.5" customHeight="1">
      <c r="A1573" s="638"/>
      <c r="B1573" s="197" t="s">
        <v>257</v>
      </c>
    </row>
    <row r="1574" spans="1:2">
      <c r="A1574" s="638"/>
      <c r="B1574" s="197" t="s">
        <v>256</v>
      </c>
    </row>
    <row r="1575" spans="1:2" ht="24">
      <c r="A1575" s="638"/>
      <c r="B1575" s="197" t="s">
        <v>255</v>
      </c>
    </row>
    <row r="1576" spans="1:2">
      <c r="A1576" s="638"/>
      <c r="B1576" s="197" t="s">
        <v>254</v>
      </c>
    </row>
    <row r="1577" spans="1:2" ht="13.5" customHeight="1">
      <c r="A1577" s="638"/>
      <c r="B1577" s="197" t="s">
        <v>253</v>
      </c>
    </row>
    <row r="1578" spans="1:2">
      <c r="A1578" s="638"/>
      <c r="B1578" s="197" t="s">
        <v>252</v>
      </c>
    </row>
    <row r="1579" spans="1:2" ht="24">
      <c r="A1579" s="638"/>
      <c r="B1579" s="197" t="s">
        <v>251</v>
      </c>
    </row>
    <row r="1580" spans="1:2" ht="27.75" customHeight="1">
      <c r="A1580" s="638"/>
      <c r="B1580" s="197" t="s">
        <v>250</v>
      </c>
    </row>
    <row r="1581" spans="1:2" ht="25.5" customHeight="1">
      <c r="A1581" s="638"/>
      <c r="B1581" s="197" t="s">
        <v>249</v>
      </c>
    </row>
    <row r="1582" spans="1:2" ht="24.75" customHeight="1">
      <c r="A1582" s="638" t="s">
        <v>3</v>
      </c>
      <c r="B1582" s="198" t="s">
        <v>248</v>
      </c>
    </row>
    <row r="1583" spans="1:2" ht="26.25" customHeight="1">
      <c r="A1583" s="638" t="s">
        <v>4</v>
      </c>
      <c r="B1583" s="197" t="s">
        <v>247</v>
      </c>
    </row>
    <row r="1584" spans="1:2">
      <c r="A1584" s="638" t="s">
        <v>143</v>
      </c>
      <c r="B1584" s="197" t="s">
        <v>2952</v>
      </c>
    </row>
    <row r="1585" spans="1:6">
      <c r="A1585" s="634" t="s">
        <v>141</v>
      </c>
      <c r="B1585" s="631" t="s">
        <v>2805</v>
      </c>
    </row>
    <row r="1586" spans="1:6" ht="16.5" customHeight="1">
      <c r="B1586" s="649" t="s">
        <v>1056</v>
      </c>
    </row>
    <row r="1587" spans="1:6">
      <c r="B1587" s="649"/>
    </row>
    <row r="1588" spans="1:6" ht="300.60000000000002" customHeight="1">
      <c r="A1588" s="632" t="s">
        <v>1430</v>
      </c>
      <c r="B1588" s="630" t="s">
        <v>3047</v>
      </c>
    </row>
    <row r="1589" spans="1:6" ht="38.1" customHeight="1">
      <c r="B1589" s="631" t="s">
        <v>1429</v>
      </c>
    </row>
    <row r="1590" spans="1:6" ht="63.75">
      <c r="B1590" s="631" t="s">
        <v>1428</v>
      </c>
    </row>
    <row r="1591" spans="1:6" ht="76.5">
      <c r="B1591" s="630" t="s">
        <v>1427</v>
      </c>
    </row>
    <row r="1592" spans="1:6">
      <c r="B1592" s="631"/>
      <c r="C1592" s="566" t="s">
        <v>193</v>
      </c>
      <c r="D1592" s="605">
        <v>453.41</v>
      </c>
      <c r="E1592" s="656"/>
      <c r="F1592" s="605">
        <f>+D1592*E1592</f>
        <v>0</v>
      </c>
    </row>
    <row r="1593" spans="1:6" ht="38.25">
      <c r="A1593" s="634" t="s">
        <v>1426</v>
      </c>
      <c r="B1593" s="631" t="s">
        <v>1425</v>
      </c>
      <c r="C1593" s="566"/>
    </row>
    <row r="1594" spans="1:6">
      <c r="B1594" s="631"/>
      <c r="C1594" s="566" t="s">
        <v>399</v>
      </c>
      <c r="D1594" s="605">
        <v>10</v>
      </c>
      <c r="E1594" s="656"/>
      <c r="F1594" s="605">
        <f>+D1594*E1594</f>
        <v>0</v>
      </c>
    </row>
    <row r="1595" spans="1:6" ht="18" customHeight="1">
      <c r="A1595" s="632" t="s">
        <v>1424</v>
      </c>
      <c r="B1595" s="630" t="s">
        <v>2893</v>
      </c>
    </row>
    <row r="1596" spans="1:6" ht="146.44999999999999" customHeight="1">
      <c r="B1596" s="631" t="s">
        <v>1423</v>
      </c>
    </row>
    <row r="1597" spans="1:6">
      <c r="B1597" s="631"/>
      <c r="C1597" s="566" t="s">
        <v>193</v>
      </c>
      <c r="D1597" s="605">
        <v>771.21</v>
      </c>
      <c r="E1597" s="656"/>
      <c r="F1597" s="605">
        <f>+D1597*E1597</f>
        <v>0</v>
      </c>
    </row>
    <row r="1598" spans="1:6" ht="27.95" customHeight="1">
      <c r="A1598" s="634" t="s">
        <v>1422</v>
      </c>
      <c r="B1598" s="631" t="s">
        <v>1421</v>
      </c>
      <c r="C1598" s="566"/>
    </row>
    <row r="1599" spans="1:6">
      <c r="B1599" s="631"/>
      <c r="C1599" s="566" t="s">
        <v>399</v>
      </c>
      <c r="D1599" s="605">
        <v>20</v>
      </c>
      <c r="E1599" s="656"/>
      <c r="F1599" s="605">
        <f>+D1599*E1599</f>
        <v>0</v>
      </c>
    </row>
    <row r="1600" spans="1:6" ht="80.099999999999994" customHeight="1">
      <c r="A1600" s="632" t="s">
        <v>1420</v>
      </c>
      <c r="B1600" s="631" t="s">
        <v>1419</v>
      </c>
      <c r="C1600" s="566"/>
    </row>
    <row r="1601" spans="1:6">
      <c r="B1601" s="631"/>
      <c r="C1601" s="566" t="s">
        <v>76</v>
      </c>
      <c r="D1601" s="605">
        <v>196</v>
      </c>
      <c r="E1601" s="656"/>
      <c r="F1601" s="605">
        <f>+D1601*E1601</f>
        <v>0</v>
      </c>
    </row>
    <row r="1602" spans="1:6">
      <c r="B1602" s="631"/>
    </row>
    <row r="1603" spans="1:6">
      <c r="A1603" s="635"/>
      <c r="B1603" s="636" t="s">
        <v>1418</v>
      </c>
      <c r="C1603" s="601"/>
      <c r="D1603" s="602"/>
      <c r="E1603" s="637"/>
      <c r="F1603" s="637">
        <f>SUM(F1546:F1602)</f>
        <v>0</v>
      </c>
    </row>
    <row r="1604" spans="1:6" ht="14.25" customHeight="1"/>
    <row r="1606" spans="1:6" ht="15.75">
      <c r="A1606" s="714" t="s">
        <v>1417</v>
      </c>
      <c r="B1606" s="715" t="s">
        <v>1416</v>
      </c>
      <c r="C1606" s="716"/>
      <c r="D1606" s="717"/>
      <c r="E1606" s="717"/>
      <c r="F1606" s="717"/>
    </row>
    <row r="1607" spans="1:6">
      <c r="A1607" s="638"/>
      <c r="B1607" s="198" t="s">
        <v>35</v>
      </c>
    </row>
    <row r="1608" spans="1:6" ht="15" customHeight="1">
      <c r="A1608" s="638"/>
      <c r="B1608" s="197" t="s">
        <v>470</v>
      </c>
    </row>
    <row r="1609" spans="1:6" ht="24">
      <c r="A1609" s="638" t="s">
        <v>0</v>
      </c>
      <c r="B1609" s="197" t="s">
        <v>1359</v>
      </c>
    </row>
    <row r="1610" spans="1:6">
      <c r="A1610" s="638" t="s">
        <v>1</v>
      </c>
      <c r="B1610" s="197" t="s">
        <v>1060</v>
      </c>
    </row>
    <row r="1611" spans="1:6" ht="13.5" customHeight="1">
      <c r="A1611" s="638" t="s">
        <v>289</v>
      </c>
      <c r="B1611" s="197" t="s">
        <v>288</v>
      </c>
    </row>
    <row r="1612" spans="1:6">
      <c r="A1612" s="638" t="s">
        <v>287</v>
      </c>
      <c r="B1612" s="197" t="s">
        <v>286</v>
      </c>
    </row>
    <row r="1613" spans="1:6" ht="15" customHeight="1">
      <c r="A1613" s="638" t="s">
        <v>285</v>
      </c>
      <c r="B1613" s="197" t="s">
        <v>1059</v>
      </c>
    </row>
    <row r="1614" spans="1:6">
      <c r="A1614" s="638" t="s">
        <v>283</v>
      </c>
      <c r="B1614" s="197" t="s">
        <v>282</v>
      </c>
    </row>
    <row r="1615" spans="1:6">
      <c r="A1615" s="638" t="s">
        <v>281</v>
      </c>
      <c r="B1615" s="197" t="s">
        <v>280</v>
      </c>
    </row>
    <row r="1616" spans="1:6" ht="24">
      <c r="A1616" s="638" t="s">
        <v>279</v>
      </c>
      <c r="B1616" s="197" t="s">
        <v>278</v>
      </c>
    </row>
    <row r="1617" spans="1:2">
      <c r="A1617" s="638" t="s">
        <v>277</v>
      </c>
      <c r="B1617" s="197" t="s">
        <v>1058</v>
      </c>
    </row>
    <row r="1618" spans="1:2" ht="27" customHeight="1">
      <c r="A1618" s="638" t="s">
        <v>275</v>
      </c>
      <c r="B1618" s="197" t="s">
        <v>1057</v>
      </c>
    </row>
    <row r="1619" spans="1:2">
      <c r="A1619" s="638" t="s">
        <v>2</v>
      </c>
      <c r="B1619" s="198" t="s">
        <v>272</v>
      </c>
    </row>
    <row r="1620" spans="1:2">
      <c r="A1620" s="638"/>
      <c r="B1620" s="197" t="s">
        <v>271</v>
      </c>
    </row>
    <row r="1621" spans="1:2">
      <c r="A1621" s="638"/>
      <c r="B1621" s="197" t="s">
        <v>270</v>
      </c>
    </row>
    <row r="1622" spans="1:2">
      <c r="A1622" s="638"/>
      <c r="B1622" s="197" t="s">
        <v>269</v>
      </c>
    </row>
    <row r="1623" spans="1:2">
      <c r="A1623" s="638"/>
      <c r="B1623" s="197" t="s">
        <v>268</v>
      </c>
    </row>
    <row r="1624" spans="1:2">
      <c r="A1624" s="638"/>
      <c r="B1624" s="197" t="s">
        <v>267</v>
      </c>
    </row>
    <row r="1625" spans="1:2">
      <c r="A1625" s="638"/>
      <c r="B1625" s="197" t="s">
        <v>266</v>
      </c>
    </row>
    <row r="1626" spans="1:2">
      <c r="A1626" s="638"/>
      <c r="B1626" s="197" t="s">
        <v>265</v>
      </c>
    </row>
    <row r="1627" spans="1:2">
      <c r="A1627" s="638"/>
      <c r="B1627" s="197" t="s">
        <v>264</v>
      </c>
    </row>
    <row r="1628" spans="1:2">
      <c r="A1628" s="638"/>
      <c r="B1628" s="197" t="s">
        <v>263</v>
      </c>
    </row>
    <row r="1629" spans="1:2">
      <c r="A1629" s="638"/>
      <c r="B1629" s="197" t="s">
        <v>262</v>
      </c>
    </row>
    <row r="1630" spans="1:2" ht="13.5" customHeight="1">
      <c r="A1630" s="638"/>
      <c r="B1630" s="197" t="s">
        <v>261</v>
      </c>
    </row>
    <row r="1631" spans="1:2">
      <c r="A1631" s="638"/>
      <c r="B1631" s="197" t="s">
        <v>260</v>
      </c>
    </row>
    <row r="1632" spans="1:2">
      <c r="A1632" s="638"/>
      <c r="B1632" s="197" t="s">
        <v>259</v>
      </c>
    </row>
    <row r="1633" spans="1:2">
      <c r="A1633" s="638"/>
      <c r="B1633" s="197" t="s">
        <v>258</v>
      </c>
    </row>
    <row r="1634" spans="1:2" ht="28.5" customHeight="1">
      <c r="A1634" s="638"/>
      <c r="B1634" s="197" t="s">
        <v>257</v>
      </c>
    </row>
    <row r="1635" spans="1:2">
      <c r="A1635" s="638"/>
      <c r="B1635" s="197" t="s">
        <v>256</v>
      </c>
    </row>
    <row r="1636" spans="1:2" ht="24">
      <c r="A1636" s="638"/>
      <c r="B1636" s="197" t="s">
        <v>255</v>
      </c>
    </row>
    <row r="1637" spans="1:2">
      <c r="A1637" s="638"/>
      <c r="B1637" s="197" t="s">
        <v>254</v>
      </c>
    </row>
    <row r="1638" spans="1:2" ht="15" customHeight="1">
      <c r="A1638" s="638"/>
      <c r="B1638" s="197" t="s">
        <v>253</v>
      </c>
    </row>
    <row r="1639" spans="1:2">
      <c r="A1639" s="638"/>
      <c r="B1639" s="197" t="s">
        <v>252</v>
      </c>
    </row>
    <row r="1640" spans="1:2" ht="24">
      <c r="A1640" s="638"/>
      <c r="B1640" s="197" t="s">
        <v>251</v>
      </c>
    </row>
    <row r="1641" spans="1:2" ht="25.5" customHeight="1">
      <c r="A1641" s="638"/>
      <c r="B1641" s="197" t="s">
        <v>250</v>
      </c>
    </row>
    <row r="1642" spans="1:2" ht="24">
      <c r="A1642" s="638"/>
      <c r="B1642" s="197" t="s">
        <v>249</v>
      </c>
    </row>
    <row r="1643" spans="1:2" ht="24" customHeight="1">
      <c r="A1643" s="638" t="s">
        <v>3</v>
      </c>
      <c r="B1643" s="198" t="s">
        <v>248</v>
      </c>
    </row>
    <row r="1644" spans="1:2" ht="25.5" customHeight="1">
      <c r="A1644" s="638" t="s">
        <v>4</v>
      </c>
      <c r="B1644" s="197" t="s">
        <v>247</v>
      </c>
    </row>
    <row r="1645" spans="1:2" ht="15" customHeight="1">
      <c r="A1645" s="638" t="s">
        <v>143</v>
      </c>
      <c r="B1645" s="197" t="s">
        <v>2952</v>
      </c>
    </row>
    <row r="1646" spans="1:2" ht="15" customHeight="1">
      <c r="A1646" s="634" t="s">
        <v>141</v>
      </c>
      <c r="B1646" s="631" t="s">
        <v>2805</v>
      </c>
    </row>
    <row r="1647" spans="1:2" ht="16.5" customHeight="1">
      <c r="B1647" s="649" t="s">
        <v>1056</v>
      </c>
    </row>
    <row r="1648" spans="1:2" ht="16.5" customHeight="1">
      <c r="B1648" s="649"/>
    </row>
    <row r="1649" spans="1:6" ht="14.45" customHeight="1">
      <c r="A1649" s="632" t="s">
        <v>1415</v>
      </c>
      <c r="B1649" s="630" t="s">
        <v>2894</v>
      </c>
    </row>
    <row r="1650" spans="1:6" ht="20.25" customHeight="1">
      <c r="B1650" s="631" t="s">
        <v>1414</v>
      </c>
    </row>
    <row r="1651" spans="1:6">
      <c r="B1651" s="631"/>
      <c r="C1651" s="566" t="s">
        <v>193</v>
      </c>
      <c r="D1651" s="605">
        <v>56.15</v>
      </c>
      <c r="E1651" s="656"/>
      <c r="F1651" s="605">
        <f>+D1651*E1651</f>
        <v>0</v>
      </c>
    </row>
    <row r="1652" spans="1:6" ht="45" customHeight="1">
      <c r="A1652" s="632" t="s">
        <v>1413</v>
      </c>
      <c r="B1652" s="630" t="s">
        <v>2895</v>
      </c>
    </row>
    <row r="1653" spans="1:6">
      <c r="B1653" s="631"/>
      <c r="C1653" s="566" t="s">
        <v>193</v>
      </c>
      <c r="D1653" s="605">
        <v>1.25</v>
      </c>
      <c r="E1653" s="656"/>
      <c r="F1653" s="605">
        <f>+D1653*E1653</f>
        <v>0</v>
      </c>
    </row>
    <row r="1654" spans="1:6" ht="33" customHeight="1">
      <c r="A1654" s="632" t="s">
        <v>1412</v>
      </c>
      <c r="B1654" s="630" t="s">
        <v>2896</v>
      </c>
      <c r="C1654" s="566"/>
    </row>
    <row r="1655" spans="1:6">
      <c r="B1655" s="631"/>
      <c r="C1655" s="566" t="s">
        <v>193</v>
      </c>
      <c r="D1655" s="605">
        <v>62.35</v>
      </c>
      <c r="E1655" s="656"/>
      <c r="F1655" s="605">
        <f>+D1655*E1655</f>
        <v>0</v>
      </c>
    </row>
    <row r="1656" spans="1:6" ht="36" customHeight="1">
      <c r="A1656" s="632" t="s">
        <v>1412</v>
      </c>
      <c r="B1656" s="630" t="s">
        <v>2897</v>
      </c>
      <c r="C1656" s="566"/>
    </row>
    <row r="1657" spans="1:6">
      <c r="B1657" s="631"/>
      <c r="C1657" s="566" t="s">
        <v>193</v>
      </c>
      <c r="D1657" s="605">
        <v>39.1</v>
      </c>
      <c r="E1657" s="656"/>
      <c r="F1657" s="605">
        <f>+D1657*E1657</f>
        <v>0</v>
      </c>
    </row>
    <row r="1658" spans="1:6" ht="29.45" customHeight="1">
      <c r="A1658" s="632" t="s">
        <v>1411</v>
      </c>
      <c r="B1658" s="630" t="s">
        <v>2898</v>
      </c>
    </row>
    <row r="1659" spans="1:6">
      <c r="B1659" s="631"/>
      <c r="C1659" s="566" t="s">
        <v>193</v>
      </c>
      <c r="D1659" s="605">
        <v>62.68</v>
      </c>
      <c r="E1659" s="656"/>
      <c r="F1659" s="605">
        <f>+D1659*E1659</f>
        <v>0</v>
      </c>
    </row>
    <row r="1660" spans="1:6" ht="80.45" customHeight="1">
      <c r="A1660" s="632" t="s">
        <v>1410</v>
      </c>
      <c r="B1660" s="630" t="s">
        <v>2899</v>
      </c>
      <c r="C1660" s="566"/>
    </row>
    <row r="1661" spans="1:6">
      <c r="B1661" s="631"/>
      <c r="C1661" s="566" t="s">
        <v>193</v>
      </c>
      <c r="D1661" s="605">
        <v>147.61000000000001</v>
      </c>
      <c r="E1661" s="656"/>
      <c r="F1661" s="605">
        <f>+D1661*E1661</f>
        <v>0</v>
      </c>
    </row>
    <row r="1662" spans="1:6" ht="66.599999999999994" customHeight="1">
      <c r="A1662" s="632" t="s">
        <v>1409</v>
      </c>
      <c r="B1662" s="630" t="s">
        <v>2900</v>
      </c>
    </row>
    <row r="1663" spans="1:6">
      <c r="B1663" s="631"/>
      <c r="C1663" s="566" t="s">
        <v>193</v>
      </c>
      <c r="D1663" s="605">
        <v>68.180000000000007</v>
      </c>
      <c r="E1663" s="656"/>
      <c r="F1663" s="605">
        <f>+D1663*E1663</f>
        <v>0</v>
      </c>
    </row>
    <row r="1664" spans="1:6" ht="68.099999999999994" customHeight="1">
      <c r="A1664" s="632" t="s">
        <v>1408</v>
      </c>
      <c r="B1664" s="630" t="s">
        <v>2901</v>
      </c>
    </row>
    <row r="1665" spans="1:6">
      <c r="B1665" s="631"/>
      <c r="C1665" s="566" t="s">
        <v>193</v>
      </c>
      <c r="D1665" s="605">
        <v>9.25</v>
      </c>
      <c r="E1665" s="656"/>
      <c r="F1665" s="605">
        <f>+D1665*E1665</f>
        <v>0</v>
      </c>
    </row>
    <row r="1666" spans="1:6" ht="67.5" customHeight="1">
      <c r="A1666" s="632" t="s">
        <v>1407</v>
      </c>
      <c r="B1666" s="630" t="s">
        <v>2902</v>
      </c>
    </row>
    <row r="1667" spans="1:6">
      <c r="B1667" s="631"/>
      <c r="C1667" s="566" t="s">
        <v>193</v>
      </c>
      <c r="D1667" s="605">
        <v>21.66</v>
      </c>
      <c r="E1667" s="656"/>
      <c r="F1667" s="605">
        <f>+D1667*E1667</f>
        <v>0</v>
      </c>
    </row>
    <row r="1668" spans="1:6" ht="80.45" customHeight="1">
      <c r="A1668" s="632" t="s">
        <v>1406</v>
      </c>
      <c r="B1668" s="630" t="s">
        <v>2903</v>
      </c>
      <c r="C1668" s="566"/>
    </row>
    <row r="1669" spans="1:6">
      <c r="B1669" s="631"/>
      <c r="C1669" s="566" t="s">
        <v>193</v>
      </c>
      <c r="D1669" s="605">
        <v>55.79</v>
      </c>
      <c r="E1669" s="656"/>
      <c r="F1669" s="605">
        <f>+D1669*E1669</f>
        <v>0</v>
      </c>
    </row>
    <row r="1670" spans="1:6">
      <c r="B1670" s="631"/>
    </row>
    <row r="1671" spans="1:6">
      <c r="A1671" s="635"/>
      <c r="B1671" s="636" t="s">
        <v>1405</v>
      </c>
      <c r="C1671" s="601"/>
      <c r="D1671" s="602"/>
      <c r="E1671" s="637"/>
      <c r="F1671" s="637">
        <f>SUM(F1607:F1669)</f>
        <v>0</v>
      </c>
    </row>
    <row r="1674" spans="1:6" ht="15.75">
      <c r="A1674" s="714" t="s">
        <v>1404</v>
      </c>
      <c r="B1674" s="715" t="s">
        <v>1403</v>
      </c>
      <c r="C1674" s="716"/>
      <c r="D1674" s="717"/>
      <c r="E1674" s="717"/>
      <c r="F1674" s="717"/>
    </row>
    <row r="1675" spans="1:6">
      <c r="A1675" s="638"/>
      <c r="B1675" s="198" t="s">
        <v>35</v>
      </c>
    </row>
    <row r="1676" spans="1:6" ht="14.25" customHeight="1">
      <c r="A1676" s="638"/>
      <c r="B1676" s="197" t="s">
        <v>470</v>
      </c>
    </row>
    <row r="1677" spans="1:6" ht="24">
      <c r="A1677" s="638" t="s">
        <v>0</v>
      </c>
      <c r="B1677" s="197" t="s">
        <v>1359</v>
      </c>
    </row>
    <row r="1678" spans="1:6" ht="11.25" customHeight="1">
      <c r="A1678" s="638" t="s">
        <v>1</v>
      </c>
      <c r="B1678" s="197" t="s">
        <v>1060</v>
      </c>
    </row>
    <row r="1679" spans="1:6" ht="14.25" customHeight="1">
      <c r="A1679" s="638" t="s">
        <v>289</v>
      </c>
      <c r="B1679" s="197" t="s">
        <v>288</v>
      </c>
    </row>
    <row r="1680" spans="1:6">
      <c r="A1680" s="638" t="s">
        <v>287</v>
      </c>
      <c r="B1680" s="197" t="s">
        <v>286</v>
      </c>
    </row>
    <row r="1681" spans="1:2" ht="14.25" customHeight="1">
      <c r="A1681" s="638" t="s">
        <v>285</v>
      </c>
      <c r="B1681" s="197" t="s">
        <v>1059</v>
      </c>
    </row>
    <row r="1682" spans="1:2">
      <c r="A1682" s="638" t="s">
        <v>283</v>
      </c>
      <c r="B1682" s="197" t="s">
        <v>282</v>
      </c>
    </row>
    <row r="1683" spans="1:2">
      <c r="A1683" s="638" t="s">
        <v>281</v>
      </c>
      <c r="B1683" s="197" t="s">
        <v>280</v>
      </c>
    </row>
    <row r="1684" spans="1:2" ht="24">
      <c r="A1684" s="638" t="s">
        <v>279</v>
      </c>
      <c r="B1684" s="197" t="s">
        <v>278</v>
      </c>
    </row>
    <row r="1685" spans="1:2">
      <c r="A1685" s="638" t="s">
        <v>277</v>
      </c>
      <c r="B1685" s="197" t="s">
        <v>1058</v>
      </c>
    </row>
    <row r="1686" spans="1:2" ht="28.5" customHeight="1">
      <c r="A1686" s="638" t="s">
        <v>275</v>
      </c>
      <c r="B1686" s="197" t="s">
        <v>1057</v>
      </c>
    </row>
    <row r="1687" spans="1:2">
      <c r="A1687" s="638" t="s">
        <v>2</v>
      </c>
      <c r="B1687" s="198" t="s">
        <v>272</v>
      </c>
    </row>
    <row r="1688" spans="1:2">
      <c r="A1688" s="638"/>
      <c r="B1688" s="197" t="s">
        <v>271</v>
      </c>
    </row>
    <row r="1689" spans="1:2">
      <c r="A1689" s="638"/>
      <c r="B1689" s="197" t="s">
        <v>270</v>
      </c>
    </row>
    <row r="1690" spans="1:2">
      <c r="A1690" s="638"/>
      <c r="B1690" s="197" t="s">
        <v>269</v>
      </c>
    </row>
    <row r="1691" spans="1:2">
      <c r="A1691" s="638"/>
      <c r="B1691" s="197" t="s">
        <v>268</v>
      </c>
    </row>
    <row r="1692" spans="1:2">
      <c r="A1692" s="638"/>
      <c r="B1692" s="197" t="s">
        <v>267</v>
      </c>
    </row>
    <row r="1693" spans="1:2">
      <c r="A1693" s="638"/>
      <c r="B1693" s="197" t="s">
        <v>266</v>
      </c>
    </row>
    <row r="1694" spans="1:2">
      <c r="A1694" s="638"/>
      <c r="B1694" s="197" t="s">
        <v>265</v>
      </c>
    </row>
    <row r="1695" spans="1:2">
      <c r="A1695" s="638"/>
      <c r="B1695" s="197" t="s">
        <v>264</v>
      </c>
    </row>
    <row r="1696" spans="1:2">
      <c r="A1696" s="638"/>
      <c r="B1696" s="197" t="s">
        <v>263</v>
      </c>
    </row>
    <row r="1697" spans="1:2">
      <c r="A1697" s="638"/>
      <c r="B1697" s="197" t="s">
        <v>262</v>
      </c>
    </row>
    <row r="1698" spans="1:2" ht="12.75" customHeight="1">
      <c r="A1698" s="638"/>
      <c r="B1698" s="197" t="s">
        <v>261</v>
      </c>
    </row>
    <row r="1699" spans="1:2">
      <c r="A1699" s="638"/>
      <c r="B1699" s="197" t="s">
        <v>260</v>
      </c>
    </row>
    <row r="1700" spans="1:2">
      <c r="A1700" s="638"/>
      <c r="B1700" s="197" t="s">
        <v>259</v>
      </c>
    </row>
    <row r="1701" spans="1:2">
      <c r="A1701" s="638"/>
      <c r="B1701" s="197" t="s">
        <v>258</v>
      </c>
    </row>
    <row r="1702" spans="1:2" ht="28.5" customHeight="1">
      <c r="A1702" s="638"/>
      <c r="B1702" s="197" t="s">
        <v>257</v>
      </c>
    </row>
    <row r="1703" spans="1:2">
      <c r="A1703" s="638"/>
      <c r="B1703" s="197" t="s">
        <v>256</v>
      </c>
    </row>
    <row r="1704" spans="1:2" ht="24">
      <c r="A1704" s="638"/>
      <c r="B1704" s="197" t="s">
        <v>255</v>
      </c>
    </row>
    <row r="1705" spans="1:2">
      <c r="A1705" s="638"/>
      <c r="B1705" s="197" t="s">
        <v>254</v>
      </c>
    </row>
    <row r="1706" spans="1:2" ht="16.5" customHeight="1">
      <c r="A1706" s="638"/>
      <c r="B1706" s="197" t="s">
        <v>253</v>
      </c>
    </row>
    <row r="1707" spans="1:2" ht="15" customHeight="1">
      <c r="A1707" s="638"/>
      <c r="B1707" s="197" t="s">
        <v>252</v>
      </c>
    </row>
    <row r="1708" spans="1:2" ht="27" customHeight="1">
      <c r="A1708" s="638"/>
      <c r="B1708" s="197" t="s">
        <v>251</v>
      </c>
    </row>
    <row r="1709" spans="1:2" ht="24" customHeight="1">
      <c r="A1709" s="638"/>
      <c r="B1709" s="197" t="s">
        <v>250</v>
      </c>
    </row>
    <row r="1710" spans="1:2" ht="24">
      <c r="A1710" s="638"/>
      <c r="B1710" s="197" t="s">
        <v>249</v>
      </c>
    </row>
    <row r="1711" spans="1:2" ht="24.75" customHeight="1">
      <c r="A1711" s="638" t="s">
        <v>3</v>
      </c>
      <c r="B1711" s="198" t="s">
        <v>1402</v>
      </c>
    </row>
    <row r="1712" spans="1:2" ht="24">
      <c r="A1712" s="638" t="s">
        <v>4</v>
      </c>
      <c r="B1712" s="197" t="s">
        <v>247</v>
      </c>
    </row>
    <row r="1713" spans="1:2">
      <c r="A1713" s="638" t="s">
        <v>143</v>
      </c>
      <c r="B1713" s="197" t="s">
        <v>2952</v>
      </c>
    </row>
    <row r="1714" spans="1:2">
      <c r="A1714" s="634" t="s">
        <v>141</v>
      </c>
      <c r="B1714" s="631" t="s">
        <v>2805</v>
      </c>
    </row>
    <row r="1715" spans="1:2" ht="15" customHeight="1">
      <c r="B1715" s="649" t="s">
        <v>1056</v>
      </c>
    </row>
    <row r="1716" spans="1:2">
      <c r="B1716" s="649"/>
    </row>
    <row r="1717" spans="1:2">
      <c r="B1717" s="198" t="s">
        <v>1401</v>
      </c>
    </row>
    <row r="1718" spans="1:2" ht="48.95" customHeight="1">
      <c r="B1718" s="198" t="s">
        <v>2904</v>
      </c>
    </row>
    <row r="1719" spans="1:2" ht="25.5" customHeight="1">
      <c r="B1719" s="198" t="s">
        <v>2905</v>
      </c>
    </row>
    <row r="1720" spans="1:2" ht="24" customHeight="1">
      <c r="B1720" s="198" t="s">
        <v>2906</v>
      </c>
    </row>
    <row r="1721" spans="1:2" ht="36" customHeight="1">
      <c r="B1721" s="198" t="s">
        <v>2907</v>
      </c>
    </row>
    <row r="1722" spans="1:2" ht="24.6" customHeight="1">
      <c r="B1722" s="198" t="s">
        <v>2908</v>
      </c>
    </row>
    <row r="1723" spans="1:2" ht="36.950000000000003" customHeight="1">
      <c r="B1723" s="198" t="s">
        <v>2909</v>
      </c>
    </row>
    <row r="1724" spans="1:2">
      <c r="B1724" s="649"/>
    </row>
    <row r="1725" spans="1:2" ht="28.5" customHeight="1">
      <c r="A1725" s="632" t="s">
        <v>1400</v>
      </c>
      <c r="B1725" s="630" t="s">
        <v>2910</v>
      </c>
    </row>
    <row r="1726" spans="1:2" ht="102">
      <c r="A1726" s="632" t="s">
        <v>179</v>
      </c>
      <c r="B1726" s="631" t="s">
        <v>1399</v>
      </c>
    </row>
    <row r="1727" spans="1:2" ht="26.1" customHeight="1">
      <c r="A1727" s="632" t="s">
        <v>177</v>
      </c>
      <c r="B1727" s="631" t="s">
        <v>1398</v>
      </c>
    </row>
    <row r="1728" spans="1:2" ht="204">
      <c r="A1728" s="632" t="s">
        <v>175</v>
      </c>
      <c r="B1728" s="631" t="s">
        <v>1397</v>
      </c>
    </row>
    <row r="1729" spans="1:6">
      <c r="B1729" s="631"/>
      <c r="C1729" s="566" t="s">
        <v>193</v>
      </c>
      <c r="D1729" s="605">
        <v>73.83</v>
      </c>
      <c r="E1729" s="656"/>
      <c r="F1729" s="605">
        <f>+D1729*E1729</f>
        <v>0</v>
      </c>
    </row>
    <row r="1730" spans="1:6">
      <c r="B1730" s="631"/>
    </row>
    <row r="1731" spans="1:6" ht="28.5" customHeight="1">
      <c r="A1731" s="632" t="s">
        <v>1396</v>
      </c>
      <c r="B1731" s="630" t="s">
        <v>2911</v>
      </c>
    </row>
    <row r="1732" spans="1:6" ht="300.95" customHeight="1">
      <c r="B1732" s="631" t="s">
        <v>1395</v>
      </c>
    </row>
    <row r="1733" spans="1:6">
      <c r="B1733" s="630"/>
      <c r="C1733" s="566" t="s">
        <v>193</v>
      </c>
      <c r="D1733" s="605">
        <v>492.41</v>
      </c>
      <c r="E1733" s="656"/>
      <c r="F1733" s="605">
        <f>+D1733*E1733</f>
        <v>0</v>
      </c>
    </row>
    <row r="1734" spans="1:6">
      <c r="A1734" s="632" t="s">
        <v>1394</v>
      </c>
      <c r="B1734" s="630" t="s">
        <v>363</v>
      </c>
      <c r="C1734" s="566"/>
    </row>
    <row r="1735" spans="1:6" ht="66" customHeight="1">
      <c r="B1735" s="631" t="s">
        <v>1393</v>
      </c>
      <c r="C1735" s="566"/>
    </row>
    <row r="1736" spans="1:6">
      <c r="B1736" s="631"/>
      <c r="C1736" s="566" t="s">
        <v>193</v>
      </c>
      <c r="D1736" s="605">
        <v>42</v>
      </c>
      <c r="E1736" s="656"/>
      <c r="F1736" s="605">
        <f>+D1736*E1736</f>
        <v>0</v>
      </c>
    </row>
    <row r="1737" spans="1:6" ht="249.6" customHeight="1">
      <c r="A1737" s="632" t="s">
        <v>1392</v>
      </c>
      <c r="B1737" s="630" t="s">
        <v>2912</v>
      </c>
      <c r="C1737" s="566"/>
    </row>
    <row r="1738" spans="1:6" ht="131.44999999999999" customHeight="1">
      <c r="B1738" s="631" t="s">
        <v>1391</v>
      </c>
      <c r="C1738" s="566"/>
    </row>
    <row r="1739" spans="1:6">
      <c r="B1739" s="631"/>
      <c r="C1739" s="566" t="s">
        <v>193</v>
      </c>
      <c r="D1739" s="605">
        <v>86.57</v>
      </c>
      <c r="E1739" s="656"/>
      <c r="F1739" s="605">
        <f>+D1739*E1739</f>
        <v>0</v>
      </c>
    </row>
    <row r="1740" spans="1:6" ht="31.5" customHeight="1">
      <c r="A1740" s="632" t="s">
        <v>1390</v>
      </c>
      <c r="B1740" s="630" t="s">
        <v>2913</v>
      </c>
      <c r="C1740" s="566"/>
    </row>
    <row r="1741" spans="1:6" ht="39.950000000000003" customHeight="1">
      <c r="B1741" s="631" t="s">
        <v>1389</v>
      </c>
      <c r="C1741" s="566"/>
    </row>
    <row r="1742" spans="1:6" ht="165.75">
      <c r="B1742" s="631" t="s">
        <v>1388</v>
      </c>
      <c r="C1742" s="566"/>
    </row>
    <row r="1743" spans="1:6" ht="127.5">
      <c r="B1743" s="631" t="s">
        <v>1387</v>
      </c>
      <c r="C1743" s="566"/>
    </row>
    <row r="1744" spans="1:6">
      <c r="B1744" s="631"/>
      <c r="C1744" s="566" t="s">
        <v>193</v>
      </c>
      <c r="D1744" s="605">
        <v>18.260000000000002</v>
      </c>
      <c r="E1744" s="656"/>
      <c r="F1744" s="605">
        <f>+D1744*E1744</f>
        <v>0</v>
      </c>
    </row>
    <row r="1745" spans="1:6" ht="53.45" customHeight="1">
      <c r="A1745" s="632" t="s">
        <v>1386</v>
      </c>
      <c r="B1745" s="630" t="s">
        <v>2914</v>
      </c>
      <c r="C1745" s="566"/>
    </row>
    <row r="1746" spans="1:6">
      <c r="B1746" s="631"/>
      <c r="C1746" s="566" t="s">
        <v>193</v>
      </c>
      <c r="D1746" s="605">
        <v>103.75</v>
      </c>
      <c r="E1746" s="656"/>
      <c r="F1746" s="605">
        <f>+D1746*E1746</f>
        <v>0</v>
      </c>
    </row>
    <row r="1747" spans="1:6" ht="27.6" customHeight="1">
      <c r="A1747" s="632" t="s">
        <v>1385</v>
      </c>
      <c r="B1747" s="630" t="s">
        <v>1384</v>
      </c>
      <c r="C1747" s="566"/>
    </row>
    <row r="1748" spans="1:6" ht="66" customHeight="1">
      <c r="B1748" s="631" t="s">
        <v>1383</v>
      </c>
      <c r="C1748" s="566"/>
    </row>
    <row r="1749" spans="1:6" ht="89.25">
      <c r="B1749" s="631" t="s">
        <v>1382</v>
      </c>
      <c r="C1749" s="566"/>
    </row>
    <row r="1750" spans="1:6" ht="165.75">
      <c r="B1750" s="631" t="s">
        <v>1381</v>
      </c>
      <c r="C1750" s="566"/>
    </row>
    <row r="1751" spans="1:6">
      <c r="B1751" s="631"/>
      <c r="C1751" s="566" t="s">
        <v>193</v>
      </c>
      <c r="D1751" s="605">
        <v>76.040000000000006</v>
      </c>
      <c r="E1751" s="656"/>
      <c r="F1751" s="605">
        <f>+D1751*E1751</f>
        <v>0</v>
      </c>
    </row>
    <row r="1752" spans="1:6" ht="45.75" customHeight="1">
      <c r="A1752" s="632" t="s">
        <v>1380</v>
      </c>
      <c r="B1752" s="630" t="s">
        <v>2915</v>
      </c>
      <c r="C1752" s="566"/>
    </row>
    <row r="1753" spans="1:6">
      <c r="B1753" s="631"/>
      <c r="C1753" s="566" t="s">
        <v>193</v>
      </c>
      <c r="D1753" s="605">
        <v>121.35</v>
      </c>
      <c r="E1753" s="656"/>
      <c r="F1753" s="605">
        <f>+D1753*E1753</f>
        <v>0</v>
      </c>
    </row>
    <row r="1754" spans="1:6" ht="25.5">
      <c r="A1754" s="632" t="s">
        <v>1379</v>
      </c>
      <c r="B1754" s="630" t="s">
        <v>2916</v>
      </c>
      <c r="C1754" s="566"/>
    </row>
    <row r="1755" spans="1:6" ht="118.5" customHeight="1">
      <c r="B1755" s="631" t="s">
        <v>2917</v>
      </c>
      <c r="C1755" s="566"/>
    </row>
    <row r="1756" spans="1:6" ht="28.5" customHeight="1">
      <c r="B1756" s="631" t="s">
        <v>1378</v>
      </c>
      <c r="C1756" s="566"/>
    </row>
    <row r="1757" spans="1:6" ht="195.95" customHeight="1">
      <c r="B1757" s="631" t="s">
        <v>1377</v>
      </c>
      <c r="C1757" s="566"/>
    </row>
    <row r="1758" spans="1:6">
      <c r="A1758" s="632" t="s">
        <v>179</v>
      </c>
      <c r="B1758" s="630" t="s">
        <v>1376</v>
      </c>
      <c r="C1758" s="706"/>
      <c r="D1758" s="712"/>
      <c r="E1758" s="712"/>
      <c r="F1758" s="712"/>
    </row>
    <row r="1759" spans="1:6">
      <c r="A1759" s="632" t="s">
        <v>1375</v>
      </c>
      <c r="B1759" s="631" t="s">
        <v>1371</v>
      </c>
      <c r="C1759" s="706" t="s">
        <v>399</v>
      </c>
      <c r="D1759" s="712">
        <v>45</v>
      </c>
      <c r="E1759" s="656"/>
      <c r="F1759" s="605">
        <f>+D1759*E1759</f>
        <v>0</v>
      </c>
    </row>
    <row r="1760" spans="1:6">
      <c r="A1760" s="632" t="s">
        <v>1374</v>
      </c>
      <c r="B1760" s="631" t="s">
        <v>1369</v>
      </c>
      <c r="C1760" s="706" t="s">
        <v>399</v>
      </c>
      <c r="D1760" s="712">
        <v>20</v>
      </c>
      <c r="E1760" s="656"/>
      <c r="F1760" s="605">
        <f>+D1760*E1760</f>
        <v>0</v>
      </c>
    </row>
    <row r="1761" spans="1:6">
      <c r="B1761" s="631"/>
      <c r="C1761" s="706"/>
      <c r="D1761" s="712"/>
      <c r="E1761" s="712"/>
      <c r="F1761" s="712"/>
    </row>
    <row r="1762" spans="1:6">
      <c r="A1762" s="632" t="s">
        <v>177</v>
      </c>
      <c r="B1762" s="630" t="s">
        <v>1373</v>
      </c>
      <c r="C1762" s="706"/>
      <c r="D1762" s="712"/>
      <c r="E1762" s="712"/>
      <c r="F1762" s="712"/>
    </row>
    <row r="1763" spans="1:6">
      <c r="A1763" s="632" t="s">
        <v>1372</v>
      </c>
      <c r="B1763" s="631" t="s">
        <v>1371</v>
      </c>
      <c r="C1763" s="706" t="s">
        <v>399</v>
      </c>
      <c r="D1763" s="712">
        <v>45</v>
      </c>
      <c r="E1763" s="656"/>
      <c r="F1763" s="605">
        <f>+D1763*E1763</f>
        <v>0</v>
      </c>
    </row>
    <row r="1764" spans="1:6">
      <c r="A1764" s="632" t="s">
        <v>1370</v>
      </c>
      <c r="B1764" s="631" t="s">
        <v>1369</v>
      </c>
      <c r="C1764" s="706" t="s">
        <v>399</v>
      </c>
      <c r="D1764" s="712">
        <v>20</v>
      </c>
      <c r="E1764" s="656"/>
      <c r="F1764" s="605">
        <f>+D1764*E1764</f>
        <v>0</v>
      </c>
    </row>
    <row r="1765" spans="1:6">
      <c r="B1765" s="631"/>
      <c r="C1765" s="566"/>
    </row>
    <row r="1766" spans="1:6">
      <c r="A1766" s="632" t="s">
        <v>175</v>
      </c>
      <c r="B1766" s="630" t="s">
        <v>1368</v>
      </c>
      <c r="C1766" s="566"/>
    </row>
    <row r="1767" spans="1:6">
      <c r="A1767" s="632" t="s">
        <v>1367</v>
      </c>
      <c r="B1767" s="631" t="s">
        <v>1366</v>
      </c>
      <c r="C1767" s="706" t="s">
        <v>399</v>
      </c>
      <c r="D1767" s="712">
        <v>20</v>
      </c>
      <c r="E1767" s="656"/>
      <c r="F1767" s="605">
        <f>+D1767*E1767</f>
        <v>0</v>
      </c>
    </row>
    <row r="1768" spans="1:6">
      <c r="B1768" s="631"/>
      <c r="C1768" s="566"/>
    </row>
    <row r="1769" spans="1:6" ht="66.95" customHeight="1">
      <c r="A1769" s="632" t="s">
        <v>1365</v>
      </c>
      <c r="B1769" s="630" t="s">
        <v>2918</v>
      </c>
      <c r="C1769" s="566"/>
    </row>
    <row r="1770" spans="1:6">
      <c r="B1770" s="631"/>
      <c r="C1770" s="566" t="s">
        <v>193</v>
      </c>
      <c r="D1770" s="605">
        <v>53.17</v>
      </c>
      <c r="E1770" s="656"/>
      <c r="F1770" s="605">
        <f>+D1770*E1770</f>
        <v>0</v>
      </c>
    </row>
    <row r="1771" spans="1:6">
      <c r="A1771" s="632" t="s">
        <v>1364</v>
      </c>
      <c r="B1771" s="631" t="s">
        <v>2919</v>
      </c>
      <c r="C1771" s="566"/>
    </row>
    <row r="1772" spans="1:6">
      <c r="B1772" s="631" t="s">
        <v>1363</v>
      </c>
      <c r="C1772" s="566" t="s">
        <v>193</v>
      </c>
      <c r="D1772" s="605">
        <v>15</v>
      </c>
      <c r="E1772" s="656"/>
      <c r="F1772" s="605">
        <f>+D1772*E1772</f>
        <v>0</v>
      </c>
    </row>
    <row r="1773" spans="1:6">
      <c r="B1773" s="631"/>
    </row>
    <row r="1774" spans="1:6">
      <c r="A1774" s="635"/>
      <c r="B1774" s="636" t="s">
        <v>1362</v>
      </c>
      <c r="C1774" s="601"/>
      <c r="D1774" s="602"/>
      <c r="E1774" s="637"/>
      <c r="F1774" s="637">
        <f>SUM(F1675:F1773)</f>
        <v>0</v>
      </c>
    </row>
    <row r="1777" spans="1:6" ht="15.75">
      <c r="A1777" s="714" t="s">
        <v>1361</v>
      </c>
      <c r="B1777" s="715" t="s">
        <v>1360</v>
      </c>
      <c r="C1777" s="716"/>
      <c r="D1777" s="717"/>
      <c r="E1777" s="717"/>
      <c r="F1777" s="717"/>
    </row>
    <row r="1778" spans="1:6">
      <c r="A1778" s="638"/>
      <c r="B1778" s="198" t="s">
        <v>35</v>
      </c>
    </row>
    <row r="1779" spans="1:6" ht="14.25" customHeight="1">
      <c r="A1779" s="638"/>
      <c r="B1779" s="197" t="s">
        <v>470</v>
      </c>
    </row>
    <row r="1780" spans="1:6" ht="24">
      <c r="A1780" s="638" t="s">
        <v>0</v>
      </c>
      <c r="B1780" s="197" t="s">
        <v>1359</v>
      </c>
    </row>
    <row r="1781" spans="1:6">
      <c r="A1781" s="638" t="s">
        <v>1</v>
      </c>
      <c r="B1781" s="197" t="s">
        <v>1060</v>
      </c>
    </row>
    <row r="1782" spans="1:6" ht="12.75" customHeight="1">
      <c r="A1782" s="638" t="s">
        <v>289</v>
      </c>
      <c r="B1782" s="197" t="s">
        <v>288</v>
      </c>
    </row>
    <row r="1783" spans="1:6">
      <c r="A1783" s="638" t="s">
        <v>287</v>
      </c>
      <c r="B1783" s="197" t="s">
        <v>286</v>
      </c>
    </row>
    <row r="1784" spans="1:6" ht="14.25" customHeight="1">
      <c r="A1784" s="638" t="s">
        <v>285</v>
      </c>
      <c r="B1784" s="197" t="s">
        <v>1059</v>
      </c>
    </row>
    <row r="1785" spans="1:6">
      <c r="A1785" s="638" t="s">
        <v>283</v>
      </c>
      <c r="B1785" s="197" t="s">
        <v>282</v>
      </c>
    </row>
    <row r="1786" spans="1:6">
      <c r="A1786" s="638" t="s">
        <v>281</v>
      </c>
      <c r="B1786" s="197" t="s">
        <v>280</v>
      </c>
    </row>
    <row r="1787" spans="1:6" ht="26.25" customHeight="1">
      <c r="A1787" s="638" t="s">
        <v>279</v>
      </c>
      <c r="B1787" s="197" t="s">
        <v>278</v>
      </c>
    </row>
    <row r="1788" spans="1:6" ht="14.25" customHeight="1">
      <c r="A1788" s="638" t="s">
        <v>277</v>
      </c>
      <c r="B1788" s="197" t="s">
        <v>1058</v>
      </c>
    </row>
    <row r="1789" spans="1:6" ht="26.25" customHeight="1">
      <c r="A1789" s="638" t="s">
        <v>275</v>
      </c>
      <c r="B1789" s="197" t="s">
        <v>1057</v>
      </c>
    </row>
    <row r="1790" spans="1:6">
      <c r="A1790" s="638" t="s">
        <v>2</v>
      </c>
      <c r="B1790" s="198" t="s">
        <v>272</v>
      </c>
    </row>
    <row r="1791" spans="1:6">
      <c r="A1791" s="638"/>
      <c r="B1791" s="197" t="s">
        <v>271</v>
      </c>
    </row>
    <row r="1792" spans="1:6">
      <c r="A1792" s="638"/>
      <c r="B1792" s="197" t="s">
        <v>270</v>
      </c>
    </row>
    <row r="1793" spans="1:2">
      <c r="A1793" s="638"/>
      <c r="B1793" s="197" t="s">
        <v>269</v>
      </c>
    </row>
    <row r="1794" spans="1:2">
      <c r="A1794" s="638"/>
      <c r="B1794" s="197" t="s">
        <v>268</v>
      </c>
    </row>
    <row r="1795" spans="1:2">
      <c r="A1795" s="638"/>
      <c r="B1795" s="197" t="s">
        <v>267</v>
      </c>
    </row>
    <row r="1796" spans="1:2">
      <c r="A1796" s="638"/>
      <c r="B1796" s="197" t="s">
        <v>266</v>
      </c>
    </row>
    <row r="1797" spans="1:2">
      <c r="A1797" s="638"/>
      <c r="B1797" s="197" t="s">
        <v>265</v>
      </c>
    </row>
    <row r="1798" spans="1:2">
      <c r="A1798" s="638"/>
      <c r="B1798" s="197" t="s">
        <v>264</v>
      </c>
    </row>
    <row r="1799" spans="1:2">
      <c r="A1799" s="638"/>
      <c r="B1799" s="197" t="s">
        <v>263</v>
      </c>
    </row>
    <row r="1800" spans="1:2">
      <c r="A1800" s="638"/>
      <c r="B1800" s="197" t="s">
        <v>262</v>
      </c>
    </row>
    <row r="1801" spans="1:2" ht="13.5" customHeight="1">
      <c r="A1801" s="638"/>
      <c r="B1801" s="197" t="s">
        <v>261</v>
      </c>
    </row>
    <row r="1802" spans="1:2">
      <c r="A1802" s="638"/>
      <c r="B1802" s="197" t="s">
        <v>260</v>
      </c>
    </row>
    <row r="1803" spans="1:2">
      <c r="A1803" s="638"/>
      <c r="B1803" s="197" t="s">
        <v>259</v>
      </c>
    </row>
    <row r="1804" spans="1:2" ht="15.75" customHeight="1">
      <c r="A1804" s="638"/>
      <c r="B1804" s="197" t="s">
        <v>258</v>
      </c>
    </row>
    <row r="1805" spans="1:2" ht="27" customHeight="1">
      <c r="A1805" s="638"/>
      <c r="B1805" s="197" t="s">
        <v>257</v>
      </c>
    </row>
    <row r="1806" spans="1:2">
      <c r="A1806" s="638"/>
      <c r="B1806" s="197" t="s">
        <v>256</v>
      </c>
    </row>
    <row r="1807" spans="1:2" ht="24">
      <c r="A1807" s="638"/>
      <c r="B1807" s="197" t="s">
        <v>255</v>
      </c>
    </row>
    <row r="1808" spans="1:2">
      <c r="A1808" s="638"/>
      <c r="B1808" s="197" t="s">
        <v>254</v>
      </c>
    </row>
    <row r="1809" spans="1:6" ht="15.75" customHeight="1">
      <c r="A1809" s="638"/>
      <c r="B1809" s="197" t="s">
        <v>253</v>
      </c>
    </row>
    <row r="1810" spans="1:6">
      <c r="A1810" s="638"/>
      <c r="B1810" s="197" t="s">
        <v>252</v>
      </c>
    </row>
    <row r="1811" spans="1:6" ht="24">
      <c r="A1811" s="638"/>
      <c r="B1811" s="197" t="s">
        <v>251</v>
      </c>
    </row>
    <row r="1812" spans="1:6" ht="28.5" customHeight="1">
      <c r="A1812" s="638"/>
      <c r="B1812" s="197" t="s">
        <v>250</v>
      </c>
    </row>
    <row r="1813" spans="1:6" ht="24">
      <c r="A1813" s="638"/>
      <c r="B1813" s="197" t="s">
        <v>249</v>
      </c>
    </row>
    <row r="1814" spans="1:6" ht="27" customHeight="1">
      <c r="A1814" s="638" t="s">
        <v>3</v>
      </c>
      <c r="B1814" s="198" t="s">
        <v>248</v>
      </c>
    </row>
    <row r="1815" spans="1:6" ht="24">
      <c r="A1815" s="638" t="s">
        <v>4</v>
      </c>
      <c r="B1815" s="197" t="s">
        <v>247</v>
      </c>
    </row>
    <row r="1816" spans="1:6">
      <c r="A1816" s="638" t="s">
        <v>143</v>
      </c>
      <c r="B1816" s="197" t="s">
        <v>2952</v>
      </c>
    </row>
    <row r="1817" spans="1:6" ht="13.5" customHeight="1">
      <c r="B1817" s="649" t="s">
        <v>1056</v>
      </c>
    </row>
    <row r="1818" spans="1:6">
      <c r="B1818" s="649"/>
    </row>
    <row r="1819" spans="1:6" ht="20.25" customHeight="1">
      <c r="A1819" s="632" t="s">
        <v>1358</v>
      </c>
      <c r="B1819" s="630" t="s">
        <v>1357</v>
      </c>
      <c r="C1819" s="706"/>
    </row>
    <row r="1820" spans="1:6" ht="204" customHeight="1">
      <c r="B1820" s="631" t="s">
        <v>1356</v>
      </c>
      <c r="C1820" s="706"/>
    </row>
    <row r="1821" spans="1:6">
      <c r="C1821" s="566" t="s">
        <v>193</v>
      </c>
      <c r="D1821" s="605">
        <v>153.59</v>
      </c>
      <c r="E1821" s="656"/>
      <c r="F1821" s="605">
        <f>+D1821*E1821</f>
        <v>0</v>
      </c>
    </row>
    <row r="1823" spans="1:6">
      <c r="A1823" s="635"/>
      <c r="B1823" s="636" t="s">
        <v>1355</v>
      </c>
      <c r="C1823" s="601"/>
      <c r="D1823" s="602"/>
      <c r="E1823" s="637"/>
      <c r="F1823" s="637">
        <f>SUM(F1778:F1822)</f>
        <v>0</v>
      </c>
    </row>
    <row r="1826" spans="1:6" ht="15.75">
      <c r="A1826" s="599" t="s">
        <v>1354</v>
      </c>
      <c r="B1826" s="600" t="s">
        <v>1353</v>
      </c>
      <c r="C1826" s="601"/>
      <c r="D1826" s="602"/>
      <c r="E1826" s="602"/>
      <c r="F1826" s="602"/>
    </row>
    <row r="1827" spans="1:6">
      <c r="A1827" s="718"/>
      <c r="B1827" s="645" t="s">
        <v>35</v>
      </c>
    </row>
    <row r="1828" spans="1:6" ht="16.5" customHeight="1">
      <c r="A1828" s="718"/>
      <c r="B1828" s="197" t="s">
        <v>470</v>
      </c>
    </row>
    <row r="1829" spans="1:6" ht="24">
      <c r="A1829" s="638" t="s">
        <v>0</v>
      </c>
      <c r="B1829" s="197" t="s">
        <v>1061</v>
      </c>
    </row>
    <row r="1830" spans="1:6">
      <c r="A1830" s="638" t="s">
        <v>1</v>
      </c>
      <c r="B1830" s="197" t="s">
        <v>1060</v>
      </c>
    </row>
    <row r="1831" spans="1:6" ht="13.5" customHeight="1">
      <c r="A1831" s="638" t="s">
        <v>289</v>
      </c>
      <c r="B1831" s="197" t="s">
        <v>288</v>
      </c>
    </row>
    <row r="1832" spans="1:6">
      <c r="A1832" s="638" t="s">
        <v>287</v>
      </c>
      <c r="B1832" s="197" t="s">
        <v>286</v>
      </c>
    </row>
    <row r="1833" spans="1:6" ht="15" customHeight="1">
      <c r="A1833" s="638" t="s">
        <v>285</v>
      </c>
      <c r="B1833" s="197" t="s">
        <v>1059</v>
      </c>
    </row>
    <row r="1834" spans="1:6">
      <c r="A1834" s="638" t="s">
        <v>283</v>
      </c>
      <c r="B1834" s="197" t="s">
        <v>282</v>
      </c>
    </row>
    <row r="1835" spans="1:6">
      <c r="A1835" s="638" t="s">
        <v>281</v>
      </c>
      <c r="B1835" s="197" t="s">
        <v>280</v>
      </c>
    </row>
    <row r="1836" spans="1:6" ht="24">
      <c r="A1836" s="638" t="s">
        <v>279</v>
      </c>
      <c r="B1836" s="197" t="s">
        <v>278</v>
      </c>
    </row>
    <row r="1837" spans="1:6">
      <c r="A1837" s="638" t="s">
        <v>277</v>
      </c>
      <c r="B1837" s="197" t="s">
        <v>1058</v>
      </c>
    </row>
    <row r="1838" spans="1:6" ht="24">
      <c r="A1838" s="638" t="s">
        <v>275</v>
      </c>
      <c r="B1838" s="197" t="s">
        <v>1057</v>
      </c>
    </row>
    <row r="1839" spans="1:6">
      <c r="A1839" s="638" t="s">
        <v>2</v>
      </c>
      <c r="B1839" s="198" t="s">
        <v>272</v>
      </c>
    </row>
    <row r="1840" spans="1:6">
      <c r="A1840" s="638"/>
      <c r="B1840" s="197" t="s">
        <v>271</v>
      </c>
    </row>
    <row r="1841" spans="1:2">
      <c r="A1841" s="718"/>
      <c r="B1841" s="197" t="s">
        <v>270</v>
      </c>
    </row>
    <row r="1842" spans="1:2">
      <c r="A1842" s="718"/>
      <c r="B1842" s="197" t="s">
        <v>269</v>
      </c>
    </row>
    <row r="1843" spans="1:2">
      <c r="A1843" s="718"/>
      <c r="B1843" s="197" t="s">
        <v>268</v>
      </c>
    </row>
    <row r="1844" spans="1:2">
      <c r="A1844" s="718"/>
      <c r="B1844" s="197" t="s">
        <v>267</v>
      </c>
    </row>
    <row r="1845" spans="1:2">
      <c r="A1845" s="718"/>
      <c r="B1845" s="197" t="s">
        <v>266</v>
      </c>
    </row>
    <row r="1846" spans="1:2">
      <c r="A1846" s="718"/>
      <c r="B1846" s="197" t="s">
        <v>265</v>
      </c>
    </row>
    <row r="1847" spans="1:2">
      <c r="A1847" s="718"/>
      <c r="B1847" s="197" t="s">
        <v>264</v>
      </c>
    </row>
    <row r="1848" spans="1:2">
      <c r="A1848" s="718"/>
      <c r="B1848" s="197" t="s">
        <v>263</v>
      </c>
    </row>
    <row r="1849" spans="1:2">
      <c r="A1849" s="718"/>
      <c r="B1849" s="197" t="s">
        <v>262</v>
      </c>
    </row>
    <row r="1850" spans="1:2" ht="12" customHeight="1">
      <c r="A1850" s="718"/>
      <c r="B1850" s="197" t="s">
        <v>261</v>
      </c>
    </row>
    <row r="1851" spans="1:2">
      <c r="A1851" s="718"/>
      <c r="B1851" s="197" t="s">
        <v>260</v>
      </c>
    </row>
    <row r="1852" spans="1:2">
      <c r="A1852" s="718"/>
      <c r="B1852" s="197" t="s">
        <v>259</v>
      </c>
    </row>
    <row r="1853" spans="1:2" ht="15.75" customHeight="1">
      <c r="A1853" s="718"/>
      <c r="B1853" s="197" t="s">
        <v>258</v>
      </c>
    </row>
    <row r="1854" spans="1:2" ht="28.5" customHeight="1">
      <c r="A1854" s="718"/>
      <c r="B1854" s="197" t="s">
        <v>257</v>
      </c>
    </row>
    <row r="1855" spans="1:2">
      <c r="A1855" s="718"/>
      <c r="B1855" s="197" t="s">
        <v>256</v>
      </c>
    </row>
    <row r="1856" spans="1:2" ht="24">
      <c r="A1856" s="718"/>
      <c r="B1856" s="197" t="s">
        <v>255</v>
      </c>
    </row>
    <row r="1857" spans="1:2">
      <c r="A1857" s="718"/>
      <c r="B1857" s="197" t="s">
        <v>254</v>
      </c>
    </row>
    <row r="1858" spans="1:2" ht="14.25" customHeight="1">
      <c r="A1858" s="718"/>
      <c r="B1858" s="197" t="s">
        <v>253</v>
      </c>
    </row>
    <row r="1859" spans="1:2">
      <c r="A1859" s="718"/>
      <c r="B1859" s="197" t="s">
        <v>252</v>
      </c>
    </row>
    <row r="1860" spans="1:2" ht="24">
      <c r="A1860" s="718"/>
      <c r="B1860" s="197" t="s">
        <v>251</v>
      </c>
    </row>
    <row r="1861" spans="1:2" ht="24" customHeight="1">
      <c r="A1861" s="718"/>
      <c r="B1861" s="197" t="s">
        <v>250</v>
      </c>
    </row>
    <row r="1862" spans="1:2" ht="24">
      <c r="A1862" s="718"/>
      <c r="B1862" s="197" t="s">
        <v>249</v>
      </c>
    </row>
    <row r="1863" spans="1:2" ht="24">
      <c r="A1863" s="718"/>
      <c r="B1863" s="197" t="s">
        <v>247</v>
      </c>
    </row>
    <row r="1864" spans="1:2" ht="26.25" customHeight="1">
      <c r="A1864" s="638" t="s">
        <v>3</v>
      </c>
      <c r="B1864" s="198" t="s">
        <v>248</v>
      </c>
    </row>
    <row r="1865" spans="1:2" ht="24">
      <c r="A1865" s="638" t="s">
        <v>4</v>
      </c>
      <c r="B1865" s="197" t="s">
        <v>247</v>
      </c>
    </row>
    <row r="1866" spans="1:2" ht="25.5" customHeight="1">
      <c r="A1866" s="638" t="s">
        <v>143</v>
      </c>
      <c r="B1866" s="197" t="s">
        <v>1352</v>
      </c>
    </row>
    <row r="1867" spans="1:2" ht="25.5">
      <c r="A1867" s="638" t="s">
        <v>141</v>
      </c>
      <c r="B1867" s="719" t="s">
        <v>1351</v>
      </c>
    </row>
    <row r="1868" spans="1:2">
      <c r="A1868" s="688"/>
    </row>
    <row r="1869" spans="1:2" ht="19.5" customHeight="1">
      <c r="A1869" s="688"/>
      <c r="B1869" s="649" t="s">
        <v>1056</v>
      </c>
    </row>
    <row r="1870" spans="1:2">
      <c r="A1870" s="688"/>
      <c r="B1870" s="649"/>
    </row>
    <row r="1871" spans="1:2">
      <c r="A1871" s="632" t="s">
        <v>1350</v>
      </c>
      <c r="B1871" s="630" t="s">
        <v>1349</v>
      </c>
    </row>
    <row r="1872" spans="1:2" ht="15.75" customHeight="1">
      <c r="B1872" s="631" t="s">
        <v>1344</v>
      </c>
    </row>
    <row r="1873" spans="1:2">
      <c r="A1873" s="688"/>
      <c r="B1873" s="631" t="s">
        <v>1332</v>
      </c>
    </row>
    <row r="1874" spans="1:2">
      <c r="A1874" s="688"/>
      <c r="B1874" s="631" t="s">
        <v>1331</v>
      </c>
    </row>
    <row r="1875" spans="1:2">
      <c r="A1875" s="688"/>
      <c r="B1875" s="631" t="s">
        <v>1330</v>
      </c>
    </row>
    <row r="1876" spans="1:2">
      <c r="A1876" s="688"/>
      <c r="B1876" s="631" t="s">
        <v>1329</v>
      </c>
    </row>
    <row r="1877" spans="1:2">
      <c r="A1877" s="688"/>
      <c r="B1877" s="631" t="s">
        <v>1328</v>
      </c>
    </row>
    <row r="1878" spans="1:2">
      <c r="A1878" s="688"/>
      <c r="B1878" s="631" t="s">
        <v>1327</v>
      </c>
    </row>
    <row r="1879" spans="1:2">
      <c r="A1879" s="688"/>
      <c r="B1879" s="631" t="s">
        <v>1348</v>
      </c>
    </row>
    <row r="1880" spans="1:2">
      <c r="A1880" s="688"/>
      <c r="B1880" s="631" t="s">
        <v>1325</v>
      </c>
    </row>
    <row r="1881" spans="1:2">
      <c r="A1881" s="688"/>
      <c r="B1881" s="713" t="s">
        <v>2920</v>
      </c>
    </row>
    <row r="1882" spans="1:2" ht="25.5">
      <c r="A1882" s="688"/>
      <c r="B1882" s="713" t="s">
        <v>2921</v>
      </c>
    </row>
    <row r="1883" spans="1:2">
      <c r="A1883" s="688"/>
      <c r="B1883" s="713" t="s">
        <v>2922</v>
      </c>
    </row>
    <row r="1884" spans="1:2" ht="25.5">
      <c r="A1884" s="688"/>
      <c r="B1884" s="713" t="s">
        <v>2923</v>
      </c>
    </row>
    <row r="1885" spans="1:2">
      <c r="A1885" s="688"/>
      <c r="B1885" s="713" t="s">
        <v>2924</v>
      </c>
    </row>
    <row r="1886" spans="1:2">
      <c r="A1886" s="688"/>
      <c r="B1886" s="713" t="s">
        <v>2925</v>
      </c>
    </row>
    <row r="1887" spans="1:2">
      <c r="A1887" s="688"/>
      <c r="B1887" s="713" t="s">
        <v>2926</v>
      </c>
    </row>
    <row r="1888" spans="1:2">
      <c r="A1888" s="688"/>
      <c r="B1888" s="713" t="s">
        <v>2927</v>
      </c>
    </row>
    <row r="1889" spans="1:2">
      <c r="A1889" s="688"/>
      <c r="B1889" s="713" t="s">
        <v>2928</v>
      </c>
    </row>
    <row r="1890" spans="1:2">
      <c r="A1890" s="688"/>
      <c r="B1890" s="713" t="s">
        <v>2929</v>
      </c>
    </row>
    <row r="1891" spans="1:2">
      <c r="A1891" s="688"/>
      <c r="B1891" s="631" t="s">
        <v>2930</v>
      </c>
    </row>
    <row r="1892" spans="1:2">
      <c r="A1892" s="688"/>
      <c r="B1892" s="720" t="s">
        <v>1324</v>
      </c>
    </row>
    <row r="1893" spans="1:2">
      <c r="A1893" s="688"/>
      <c r="B1893" s="631" t="s">
        <v>1323</v>
      </c>
    </row>
    <row r="1894" spans="1:2">
      <c r="A1894" s="688"/>
      <c r="B1894" s="631" t="s">
        <v>1322</v>
      </c>
    </row>
    <row r="1895" spans="1:2">
      <c r="A1895" s="688"/>
      <c r="B1895" s="631" t="s">
        <v>1321</v>
      </c>
    </row>
    <row r="1896" spans="1:2">
      <c r="A1896" s="688"/>
      <c r="B1896" s="631" t="s">
        <v>1320</v>
      </c>
    </row>
    <row r="1897" spans="1:2">
      <c r="A1897" s="688"/>
      <c r="B1897" s="631" t="s">
        <v>1319</v>
      </c>
    </row>
    <row r="1898" spans="1:2">
      <c r="A1898" s="688"/>
      <c r="B1898" s="631" t="s">
        <v>1318</v>
      </c>
    </row>
    <row r="1899" spans="1:2">
      <c r="A1899" s="688"/>
      <c r="B1899" s="631" t="s">
        <v>1317</v>
      </c>
    </row>
    <row r="1900" spans="1:2">
      <c r="A1900" s="688"/>
      <c r="B1900" s="631" t="s">
        <v>1316</v>
      </c>
    </row>
    <row r="1901" spans="1:2" ht="15.6" customHeight="1">
      <c r="A1901" s="688"/>
      <c r="B1901" s="631" t="s">
        <v>1347</v>
      </c>
    </row>
    <row r="1902" spans="1:2">
      <c r="A1902" s="688"/>
      <c r="B1902" s="631" t="s">
        <v>1314</v>
      </c>
    </row>
    <row r="1903" spans="1:2">
      <c r="A1903" s="688"/>
      <c r="B1903" s="631" t="s">
        <v>1313</v>
      </c>
    </row>
    <row r="1904" spans="1:2">
      <c r="A1904" s="688"/>
      <c r="B1904" s="631" t="s">
        <v>1312</v>
      </c>
    </row>
    <row r="1905" spans="1:6">
      <c r="A1905" s="688"/>
      <c r="B1905" s="631" t="s">
        <v>1311</v>
      </c>
    </row>
    <row r="1906" spans="1:6">
      <c r="A1906" s="688"/>
      <c r="B1906" s="631" t="s">
        <v>1310</v>
      </c>
    </row>
    <row r="1907" spans="1:6" ht="25.5">
      <c r="A1907" s="688"/>
      <c r="B1907" s="631" t="s">
        <v>1309</v>
      </c>
    </row>
    <row r="1908" spans="1:6" ht="25.5">
      <c r="A1908" s="688"/>
      <c r="B1908" s="631" t="s">
        <v>1308</v>
      </c>
    </row>
    <row r="1909" spans="1:6" ht="25.5">
      <c r="A1909" s="688"/>
      <c r="B1909" s="631" t="s">
        <v>1307</v>
      </c>
    </row>
    <row r="1910" spans="1:6" ht="25.5">
      <c r="A1910" s="688"/>
      <c r="B1910" s="631" t="s">
        <v>1337</v>
      </c>
    </row>
    <row r="1911" spans="1:6">
      <c r="A1911" s="688"/>
      <c r="B1911" s="631" t="s">
        <v>1336</v>
      </c>
    </row>
    <row r="1912" spans="1:6">
      <c r="A1912" s="688"/>
      <c r="B1912" s="631" t="s">
        <v>1305</v>
      </c>
    </row>
    <row r="1913" spans="1:6">
      <c r="A1913" s="688"/>
      <c r="B1913" s="631" t="s">
        <v>1304</v>
      </c>
    </row>
    <row r="1914" spans="1:6">
      <c r="A1914" s="688"/>
      <c r="B1914" s="713" t="s">
        <v>2931</v>
      </c>
    </row>
    <row r="1915" spans="1:6">
      <c r="A1915" s="688"/>
      <c r="B1915" s="713" t="s">
        <v>2932</v>
      </c>
    </row>
    <row r="1916" spans="1:6">
      <c r="A1916" s="688"/>
      <c r="B1916" s="713" t="s">
        <v>2933</v>
      </c>
    </row>
    <row r="1917" spans="1:6">
      <c r="A1917" s="688"/>
      <c r="B1917" s="631"/>
      <c r="C1917" s="604" t="s">
        <v>946</v>
      </c>
      <c r="D1917" s="605">
        <v>1</v>
      </c>
      <c r="E1917" s="656"/>
      <c r="F1917" s="605">
        <f>+D1917*E1917</f>
        <v>0</v>
      </c>
    </row>
    <row r="1918" spans="1:6">
      <c r="A1918" s="632" t="s">
        <v>1346</v>
      </c>
      <c r="B1918" s="630" t="s">
        <v>1345</v>
      </c>
    </row>
    <row r="1919" spans="1:6" ht="15.75" customHeight="1">
      <c r="A1919" s="688"/>
      <c r="B1919" s="631" t="s">
        <v>1344</v>
      </c>
    </row>
    <row r="1920" spans="1:6">
      <c r="A1920" s="688"/>
      <c r="B1920" s="631" t="s">
        <v>1343</v>
      </c>
    </row>
    <row r="1921" spans="1:2">
      <c r="A1921" s="688"/>
      <c r="B1921" s="631" t="s">
        <v>1330</v>
      </c>
    </row>
    <row r="1922" spans="1:2">
      <c r="A1922" s="688"/>
      <c r="B1922" s="631" t="s">
        <v>1329</v>
      </c>
    </row>
    <row r="1923" spans="1:2">
      <c r="A1923" s="688"/>
      <c r="B1923" s="631" t="s">
        <v>1342</v>
      </c>
    </row>
    <row r="1924" spans="1:2">
      <c r="A1924" s="688"/>
      <c r="B1924" s="631" t="s">
        <v>1327</v>
      </c>
    </row>
    <row r="1925" spans="1:2">
      <c r="A1925" s="688"/>
      <c r="B1925" s="631" t="s">
        <v>1341</v>
      </c>
    </row>
    <row r="1926" spans="1:2">
      <c r="A1926" s="688"/>
      <c r="B1926" s="631" t="s">
        <v>1325</v>
      </c>
    </row>
    <row r="1927" spans="1:2">
      <c r="A1927" s="688"/>
      <c r="B1927" s="713" t="s">
        <v>2920</v>
      </c>
    </row>
    <row r="1928" spans="1:2" ht="25.5">
      <c r="A1928" s="688"/>
      <c r="B1928" s="713" t="s">
        <v>2921</v>
      </c>
    </row>
    <row r="1929" spans="1:2">
      <c r="A1929" s="688"/>
      <c r="B1929" s="713" t="s">
        <v>2922</v>
      </c>
    </row>
    <row r="1930" spans="1:2" ht="25.5">
      <c r="A1930" s="688"/>
      <c r="B1930" s="713" t="s">
        <v>2923</v>
      </c>
    </row>
    <row r="1931" spans="1:2">
      <c r="A1931" s="688"/>
      <c r="B1931" s="713" t="s">
        <v>2924</v>
      </c>
    </row>
    <row r="1932" spans="1:2">
      <c r="A1932" s="688"/>
      <c r="B1932" s="713" t="s">
        <v>2925</v>
      </c>
    </row>
    <row r="1933" spans="1:2">
      <c r="A1933" s="688"/>
      <c r="B1933" s="713" t="s">
        <v>2926</v>
      </c>
    </row>
    <row r="1934" spans="1:2">
      <c r="A1934" s="688"/>
      <c r="B1934" s="713" t="s">
        <v>2927</v>
      </c>
    </row>
    <row r="1935" spans="1:2">
      <c r="A1935" s="688"/>
      <c r="B1935" s="713" t="s">
        <v>2928</v>
      </c>
    </row>
    <row r="1936" spans="1:2">
      <c r="A1936" s="688"/>
      <c r="B1936" s="713" t="s">
        <v>2929</v>
      </c>
    </row>
    <row r="1937" spans="1:2">
      <c r="A1937" s="688"/>
      <c r="B1937" s="631" t="s">
        <v>2930</v>
      </c>
    </row>
    <row r="1938" spans="1:2">
      <c r="A1938" s="688"/>
      <c r="B1938" s="720" t="s">
        <v>1324</v>
      </c>
    </row>
    <row r="1939" spans="1:2">
      <c r="A1939" s="688"/>
      <c r="B1939" s="631" t="s">
        <v>1323</v>
      </c>
    </row>
    <row r="1940" spans="1:2">
      <c r="A1940" s="688"/>
      <c r="B1940" s="631" t="s">
        <v>1322</v>
      </c>
    </row>
    <row r="1941" spans="1:2">
      <c r="A1941" s="688"/>
      <c r="B1941" s="631" t="s">
        <v>1321</v>
      </c>
    </row>
    <row r="1942" spans="1:2">
      <c r="A1942" s="688"/>
      <c r="B1942" s="631" t="s">
        <v>1320</v>
      </c>
    </row>
    <row r="1943" spans="1:2">
      <c r="A1943" s="688"/>
      <c r="B1943" s="631" t="s">
        <v>1319</v>
      </c>
    </row>
    <row r="1944" spans="1:2">
      <c r="A1944" s="688"/>
      <c r="B1944" s="631" t="s">
        <v>1318</v>
      </c>
    </row>
    <row r="1945" spans="1:2">
      <c r="A1945" s="688"/>
      <c r="B1945" s="631" t="s">
        <v>1317</v>
      </c>
    </row>
    <row r="1946" spans="1:2">
      <c r="A1946" s="688"/>
      <c r="B1946" s="631" t="s">
        <v>1316</v>
      </c>
    </row>
    <row r="1947" spans="1:2" ht="25.5">
      <c r="A1947" s="688"/>
      <c r="B1947" s="631" t="s">
        <v>1315</v>
      </c>
    </row>
    <row r="1948" spans="1:2">
      <c r="A1948" s="688"/>
      <c r="B1948" s="631" t="s">
        <v>1314</v>
      </c>
    </row>
    <row r="1949" spans="1:2">
      <c r="A1949" s="688"/>
      <c r="B1949" s="631" t="s">
        <v>1340</v>
      </c>
    </row>
    <row r="1950" spans="1:2">
      <c r="A1950" s="688"/>
      <c r="B1950" s="631" t="s">
        <v>1339</v>
      </c>
    </row>
    <row r="1951" spans="1:2">
      <c r="A1951" s="688"/>
      <c r="B1951" s="631" t="s">
        <v>1311</v>
      </c>
    </row>
    <row r="1952" spans="1:2">
      <c r="A1952" s="688"/>
      <c r="B1952" s="631" t="s">
        <v>1338</v>
      </c>
    </row>
    <row r="1953" spans="1:6" ht="25.5">
      <c r="A1953" s="688"/>
      <c r="B1953" s="631" t="s">
        <v>1309</v>
      </c>
    </row>
    <row r="1954" spans="1:6" ht="25.5">
      <c r="A1954" s="688"/>
      <c r="B1954" s="631" t="s">
        <v>1308</v>
      </c>
    </row>
    <row r="1955" spans="1:6" ht="25.5">
      <c r="A1955" s="688"/>
      <c r="B1955" s="631" t="s">
        <v>1307</v>
      </c>
    </row>
    <row r="1956" spans="1:6" ht="25.5">
      <c r="A1956" s="688"/>
      <c r="B1956" s="631" t="s">
        <v>1337</v>
      </c>
    </row>
    <row r="1957" spans="1:6">
      <c r="A1957" s="688"/>
      <c r="B1957" s="631" t="s">
        <v>1336</v>
      </c>
    </row>
    <row r="1958" spans="1:6">
      <c r="A1958" s="688"/>
      <c r="B1958" s="631" t="s">
        <v>1305</v>
      </c>
    </row>
    <row r="1959" spans="1:6">
      <c r="A1959" s="688"/>
      <c r="B1959" s="631" t="s">
        <v>1304</v>
      </c>
    </row>
    <row r="1960" spans="1:6">
      <c r="A1960" s="688"/>
      <c r="B1960" s="713" t="s">
        <v>2931</v>
      </c>
    </row>
    <row r="1961" spans="1:6">
      <c r="A1961" s="688"/>
      <c r="B1961" s="713" t="s">
        <v>2932</v>
      </c>
    </row>
    <row r="1962" spans="1:6">
      <c r="A1962" s="688"/>
      <c r="B1962" s="713" t="s">
        <v>2933</v>
      </c>
    </row>
    <row r="1963" spans="1:6">
      <c r="A1963" s="688"/>
      <c r="B1963" s="630"/>
      <c r="C1963" s="604" t="s">
        <v>946</v>
      </c>
      <c r="D1963" s="605">
        <v>1</v>
      </c>
      <c r="E1963" s="656"/>
      <c r="F1963" s="605">
        <f>+D1963*E1963</f>
        <v>0</v>
      </c>
    </row>
    <row r="1964" spans="1:6">
      <c r="A1964" s="632" t="s">
        <v>1335</v>
      </c>
      <c r="B1964" s="630" t="s">
        <v>1334</v>
      </c>
    </row>
    <row r="1965" spans="1:6" ht="18" customHeight="1">
      <c r="A1965" s="688"/>
      <c r="B1965" s="631" t="s">
        <v>1333</v>
      </c>
    </row>
    <row r="1966" spans="1:6">
      <c r="A1966" s="688"/>
      <c r="B1966" s="631" t="s">
        <v>1332</v>
      </c>
    </row>
    <row r="1967" spans="1:6">
      <c r="A1967" s="688"/>
      <c r="B1967" s="631" t="s">
        <v>1331</v>
      </c>
    </row>
    <row r="1968" spans="1:6">
      <c r="A1968" s="688"/>
      <c r="B1968" s="631" t="s">
        <v>1330</v>
      </c>
    </row>
    <row r="1969" spans="1:2">
      <c r="A1969" s="688"/>
      <c r="B1969" s="631" t="s">
        <v>1329</v>
      </c>
    </row>
    <row r="1970" spans="1:2">
      <c r="A1970" s="688"/>
      <c r="B1970" s="631" t="s">
        <v>1328</v>
      </c>
    </row>
    <row r="1971" spans="1:2">
      <c r="A1971" s="688"/>
      <c r="B1971" s="631" t="s">
        <v>1327</v>
      </c>
    </row>
    <row r="1972" spans="1:2">
      <c r="A1972" s="688"/>
      <c r="B1972" s="631" t="s">
        <v>1326</v>
      </c>
    </row>
    <row r="1973" spans="1:2">
      <c r="A1973" s="688"/>
      <c r="B1973" s="631" t="s">
        <v>1325</v>
      </c>
    </row>
    <row r="1974" spans="1:2">
      <c r="A1974" s="688"/>
      <c r="B1974" s="713" t="s">
        <v>2920</v>
      </c>
    </row>
    <row r="1975" spans="1:2" ht="25.5">
      <c r="A1975" s="688"/>
      <c r="B1975" s="713" t="s">
        <v>2921</v>
      </c>
    </row>
    <row r="1976" spans="1:2">
      <c r="A1976" s="688"/>
      <c r="B1976" s="713" t="s">
        <v>2922</v>
      </c>
    </row>
    <row r="1977" spans="1:2" ht="25.5">
      <c r="A1977" s="688"/>
      <c r="B1977" s="713" t="s">
        <v>2923</v>
      </c>
    </row>
    <row r="1978" spans="1:2">
      <c r="A1978" s="688"/>
      <c r="B1978" s="713" t="s">
        <v>2924</v>
      </c>
    </row>
    <row r="1979" spans="1:2">
      <c r="A1979" s="688"/>
      <c r="B1979" s="713" t="s">
        <v>2925</v>
      </c>
    </row>
    <row r="1980" spans="1:2">
      <c r="A1980" s="688"/>
      <c r="B1980" s="713" t="s">
        <v>2926</v>
      </c>
    </row>
    <row r="1981" spans="1:2">
      <c r="A1981" s="688"/>
      <c r="B1981" s="713" t="s">
        <v>2927</v>
      </c>
    </row>
    <row r="1982" spans="1:2">
      <c r="A1982" s="688"/>
      <c r="B1982" s="713" t="s">
        <v>2928</v>
      </c>
    </row>
    <row r="1983" spans="1:2">
      <c r="A1983" s="688"/>
      <c r="B1983" s="713" t="s">
        <v>2929</v>
      </c>
    </row>
    <row r="1984" spans="1:2">
      <c r="A1984" s="688"/>
      <c r="B1984" s="631" t="s">
        <v>2930</v>
      </c>
    </row>
    <row r="1985" spans="1:2">
      <c r="A1985" s="688"/>
      <c r="B1985" s="720" t="s">
        <v>1324</v>
      </c>
    </row>
    <row r="1986" spans="1:2">
      <c r="A1986" s="688"/>
      <c r="B1986" s="631" t="s">
        <v>1323</v>
      </c>
    </row>
    <row r="1987" spans="1:2">
      <c r="A1987" s="688"/>
      <c r="B1987" s="631" t="s">
        <v>1322</v>
      </c>
    </row>
    <row r="1988" spans="1:2">
      <c r="A1988" s="688"/>
      <c r="B1988" s="631" t="s">
        <v>1321</v>
      </c>
    </row>
    <row r="1989" spans="1:2">
      <c r="A1989" s="688"/>
      <c r="B1989" s="631" t="s">
        <v>1320</v>
      </c>
    </row>
    <row r="1990" spans="1:2">
      <c r="A1990" s="688"/>
      <c r="B1990" s="631" t="s">
        <v>1319</v>
      </c>
    </row>
    <row r="1991" spans="1:2">
      <c r="A1991" s="688"/>
      <c r="B1991" s="631" t="s">
        <v>1318</v>
      </c>
    </row>
    <row r="1992" spans="1:2">
      <c r="A1992" s="688"/>
      <c r="B1992" s="631" t="s">
        <v>1317</v>
      </c>
    </row>
    <row r="1993" spans="1:2">
      <c r="A1993" s="688"/>
      <c r="B1993" s="631" t="s">
        <v>1316</v>
      </c>
    </row>
    <row r="1994" spans="1:2" ht="25.5">
      <c r="A1994" s="688"/>
      <c r="B1994" s="631" t="s">
        <v>1315</v>
      </c>
    </row>
    <row r="1995" spans="1:2">
      <c r="A1995" s="688"/>
      <c r="B1995" s="631" t="s">
        <v>1314</v>
      </c>
    </row>
    <row r="1996" spans="1:2">
      <c r="A1996" s="688"/>
      <c r="B1996" s="631" t="s">
        <v>1313</v>
      </c>
    </row>
    <row r="1997" spans="1:2">
      <c r="A1997" s="688"/>
      <c r="B1997" s="631" t="s">
        <v>1312</v>
      </c>
    </row>
    <row r="1998" spans="1:2">
      <c r="A1998" s="688"/>
      <c r="B1998" s="631" t="s">
        <v>1311</v>
      </c>
    </row>
    <row r="1999" spans="1:2">
      <c r="A1999" s="688"/>
      <c r="B1999" s="631" t="s">
        <v>1310</v>
      </c>
    </row>
    <row r="2000" spans="1:2" ht="25.5">
      <c r="A2000" s="688"/>
      <c r="B2000" s="631" t="s">
        <v>1309</v>
      </c>
    </row>
    <row r="2001" spans="1:6" ht="25.5">
      <c r="A2001" s="688"/>
      <c r="B2001" s="631" t="s">
        <v>1308</v>
      </c>
    </row>
    <row r="2002" spans="1:6" ht="25.5">
      <c r="A2002" s="688"/>
      <c r="B2002" s="631" t="s">
        <v>1307</v>
      </c>
    </row>
    <row r="2003" spans="1:6" ht="25.5">
      <c r="A2003" s="688"/>
      <c r="B2003" s="631" t="s">
        <v>1306</v>
      </c>
    </row>
    <row r="2004" spans="1:6">
      <c r="A2004" s="688"/>
      <c r="B2004" s="631" t="s">
        <v>1305</v>
      </c>
    </row>
    <row r="2005" spans="1:6">
      <c r="A2005" s="688"/>
      <c r="B2005" s="631" t="s">
        <v>1304</v>
      </c>
    </row>
    <row r="2006" spans="1:6">
      <c r="A2006" s="688"/>
      <c r="B2006" s="713" t="s">
        <v>2931</v>
      </c>
    </row>
    <row r="2007" spans="1:6">
      <c r="A2007" s="688"/>
      <c r="B2007" s="713" t="s">
        <v>2932</v>
      </c>
    </row>
    <row r="2008" spans="1:6">
      <c r="A2008" s="688"/>
      <c r="B2008" s="713" t="s">
        <v>2933</v>
      </c>
    </row>
    <row r="2009" spans="1:6">
      <c r="A2009" s="688"/>
      <c r="B2009" s="630"/>
      <c r="C2009" s="604" t="s">
        <v>946</v>
      </c>
      <c r="D2009" s="605">
        <v>1</v>
      </c>
      <c r="E2009" s="656"/>
      <c r="F2009" s="605">
        <f>+D2009*E2009</f>
        <v>0</v>
      </c>
    </row>
    <row r="2010" spans="1:6">
      <c r="B2010" s="631"/>
    </row>
    <row r="2011" spans="1:6">
      <c r="A2011" s="636"/>
      <c r="B2011" s="636" t="s">
        <v>1303</v>
      </c>
      <c r="C2011" s="601"/>
      <c r="D2011" s="602"/>
      <c r="E2011" s="602"/>
      <c r="F2011" s="637">
        <f>SUM(F1827:F2010)</f>
        <v>0</v>
      </c>
    </row>
    <row r="2014" spans="1:6">
      <c r="A2014" s="636" t="s">
        <v>1302</v>
      </c>
      <c r="B2014" s="721" t="s">
        <v>1301</v>
      </c>
      <c r="C2014" s="601"/>
      <c r="D2014" s="602"/>
      <c r="E2014" s="602"/>
      <c r="F2014" s="602"/>
    </row>
    <row r="2015" spans="1:6">
      <c r="A2015" s="718"/>
      <c r="B2015" s="645" t="s">
        <v>35</v>
      </c>
    </row>
    <row r="2016" spans="1:6" ht="15.75" customHeight="1">
      <c r="A2016" s="718"/>
      <c r="B2016" s="197" t="s">
        <v>470</v>
      </c>
    </row>
    <row r="2017" spans="1:2" ht="24">
      <c r="A2017" s="638" t="s">
        <v>0</v>
      </c>
      <c r="B2017" s="197" t="s">
        <v>1300</v>
      </c>
    </row>
    <row r="2018" spans="1:2">
      <c r="A2018" s="638" t="s">
        <v>1</v>
      </c>
      <c r="B2018" s="197" t="s">
        <v>1060</v>
      </c>
    </row>
    <row r="2019" spans="1:2">
      <c r="A2019" s="638" t="s">
        <v>289</v>
      </c>
      <c r="B2019" s="197" t="s">
        <v>288</v>
      </c>
    </row>
    <row r="2020" spans="1:2">
      <c r="A2020" s="638" t="s">
        <v>287</v>
      </c>
      <c r="B2020" s="197" t="s">
        <v>286</v>
      </c>
    </row>
    <row r="2021" spans="1:2">
      <c r="A2021" s="638" t="s">
        <v>285</v>
      </c>
      <c r="B2021" s="197" t="s">
        <v>1059</v>
      </c>
    </row>
    <row r="2022" spans="1:2">
      <c r="A2022" s="638" t="s">
        <v>283</v>
      </c>
      <c r="B2022" s="197" t="s">
        <v>282</v>
      </c>
    </row>
    <row r="2023" spans="1:2">
      <c r="A2023" s="638" t="s">
        <v>281</v>
      </c>
      <c r="B2023" s="197" t="s">
        <v>280</v>
      </c>
    </row>
    <row r="2024" spans="1:2" ht="24">
      <c r="A2024" s="638" t="s">
        <v>279</v>
      </c>
      <c r="B2024" s="197" t="s">
        <v>278</v>
      </c>
    </row>
    <row r="2025" spans="1:2">
      <c r="A2025" s="638" t="s">
        <v>277</v>
      </c>
      <c r="B2025" s="197" t="s">
        <v>1058</v>
      </c>
    </row>
    <row r="2026" spans="1:2" ht="24">
      <c r="A2026" s="638" t="s">
        <v>275</v>
      </c>
      <c r="B2026" s="197" t="s">
        <v>1057</v>
      </c>
    </row>
    <row r="2027" spans="1:2">
      <c r="A2027" s="638" t="s">
        <v>2</v>
      </c>
      <c r="B2027" s="198" t="s">
        <v>272</v>
      </c>
    </row>
    <row r="2028" spans="1:2">
      <c r="A2028" s="638"/>
      <c r="B2028" s="197" t="s">
        <v>271</v>
      </c>
    </row>
    <row r="2029" spans="1:2">
      <c r="A2029" s="718"/>
      <c r="B2029" s="197" t="s">
        <v>270</v>
      </c>
    </row>
    <row r="2030" spans="1:2">
      <c r="A2030" s="718"/>
      <c r="B2030" s="197" t="s">
        <v>269</v>
      </c>
    </row>
    <row r="2031" spans="1:2">
      <c r="A2031" s="718"/>
      <c r="B2031" s="197" t="s">
        <v>268</v>
      </c>
    </row>
    <row r="2032" spans="1:2">
      <c r="A2032" s="718"/>
      <c r="B2032" s="197" t="s">
        <v>267</v>
      </c>
    </row>
    <row r="2033" spans="1:2">
      <c r="A2033" s="718"/>
      <c r="B2033" s="197" t="s">
        <v>266</v>
      </c>
    </row>
    <row r="2034" spans="1:2">
      <c r="A2034" s="718"/>
      <c r="B2034" s="197" t="s">
        <v>265</v>
      </c>
    </row>
    <row r="2035" spans="1:2">
      <c r="A2035" s="718"/>
      <c r="B2035" s="197" t="s">
        <v>264</v>
      </c>
    </row>
    <row r="2036" spans="1:2">
      <c r="A2036" s="718"/>
      <c r="B2036" s="197" t="s">
        <v>263</v>
      </c>
    </row>
    <row r="2037" spans="1:2">
      <c r="A2037" s="718"/>
      <c r="B2037" s="197" t="s">
        <v>262</v>
      </c>
    </row>
    <row r="2038" spans="1:2" ht="24">
      <c r="A2038" s="718"/>
      <c r="B2038" s="197" t="s">
        <v>261</v>
      </c>
    </row>
    <row r="2039" spans="1:2">
      <c r="A2039" s="718"/>
      <c r="B2039" s="197" t="s">
        <v>260</v>
      </c>
    </row>
    <row r="2040" spans="1:2">
      <c r="A2040" s="718"/>
      <c r="B2040" s="197" t="s">
        <v>259</v>
      </c>
    </row>
    <row r="2041" spans="1:2" ht="12" customHeight="1">
      <c r="A2041" s="718"/>
      <c r="B2041" s="197" t="s">
        <v>258</v>
      </c>
    </row>
    <row r="2042" spans="1:2" ht="24" customHeight="1">
      <c r="A2042" s="718"/>
      <c r="B2042" s="197" t="s">
        <v>257</v>
      </c>
    </row>
    <row r="2043" spans="1:2" ht="12" customHeight="1">
      <c r="A2043" s="718"/>
      <c r="B2043" s="197" t="s">
        <v>256</v>
      </c>
    </row>
    <row r="2044" spans="1:2" ht="24">
      <c r="A2044" s="718"/>
      <c r="B2044" s="197" t="s">
        <v>255</v>
      </c>
    </row>
    <row r="2045" spans="1:2">
      <c r="A2045" s="718"/>
      <c r="B2045" s="197" t="s">
        <v>254</v>
      </c>
    </row>
    <row r="2046" spans="1:2" ht="12.75" customHeight="1">
      <c r="A2046" s="718"/>
      <c r="B2046" s="197" t="s">
        <v>253</v>
      </c>
    </row>
    <row r="2047" spans="1:2" ht="13.5" customHeight="1">
      <c r="A2047" s="718"/>
      <c r="B2047" s="197" t="s">
        <v>252</v>
      </c>
    </row>
    <row r="2048" spans="1:2" ht="24">
      <c r="A2048" s="718"/>
      <c r="B2048" s="197" t="s">
        <v>251</v>
      </c>
    </row>
    <row r="2049" spans="1:6" ht="24" customHeight="1">
      <c r="A2049" s="718"/>
      <c r="B2049" s="197" t="s">
        <v>250</v>
      </c>
    </row>
    <row r="2050" spans="1:6" ht="24">
      <c r="A2050" s="718"/>
      <c r="B2050" s="197" t="s">
        <v>249</v>
      </c>
    </row>
    <row r="2051" spans="1:6" ht="24" customHeight="1">
      <c r="A2051" s="638" t="s">
        <v>3</v>
      </c>
      <c r="B2051" s="198" t="s">
        <v>248</v>
      </c>
    </row>
    <row r="2052" spans="1:6" ht="27" customHeight="1">
      <c r="A2052" s="638" t="s">
        <v>4</v>
      </c>
      <c r="B2052" s="197" t="s">
        <v>247</v>
      </c>
    </row>
    <row r="2054" spans="1:6" ht="30">
      <c r="B2054" s="649" t="s">
        <v>1056</v>
      </c>
    </row>
    <row r="2055" spans="1:6">
      <c r="B2055" s="649"/>
    </row>
    <row r="2056" spans="1:6">
      <c r="A2056" s="632" t="s">
        <v>1299</v>
      </c>
      <c r="B2056" s="630" t="s">
        <v>1298</v>
      </c>
    </row>
    <row r="2057" spans="1:6" ht="108.6" customHeight="1">
      <c r="B2057" s="631" t="s">
        <v>1297</v>
      </c>
    </row>
    <row r="2058" spans="1:6">
      <c r="B2058" s="630"/>
      <c r="C2058" s="604" t="s">
        <v>399</v>
      </c>
      <c r="D2058" s="605">
        <v>3</v>
      </c>
      <c r="E2058" s="656"/>
      <c r="F2058" s="605">
        <f>+D2058*E2058</f>
        <v>0</v>
      </c>
    </row>
    <row r="2059" spans="1:6">
      <c r="A2059" s="632" t="s">
        <v>1296</v>
      </c>
      <c r="B2059" s="630" t="s">
        <v>1295</v>
      </c>
    </row>
    <row r="2060" spans="1:6" ht="144.94999999999999" customHeight="1">
      <c r="B2060" s="631" t="s">
        <v>2934</v>
      </c>
    </row>
    <row r="2061" spans="1:6">
      <c r="B2061" s="630"/>
      <c r="C2061" s="604" t="s">
        <v>399</v>
      </c>
      <c r="D2061" s="605">
        <v>2</v>
      </c>
      <c r="E2061" s="656"/>
      <c r="F2061" s="605">
        <f>+D2061*E2061</f>
        <v>0</v>
      </c>
    </row>
    <row r="2062" spans="1:6">
      <c r="A2062" s="632" t="s">
        <v>1294</v>
      </c>
      <c r="B2062" s="630" t="s">
        <v>1293</v>
      </c>
    </row>
    <row r="2063" spans="1:6" ht="146.1" customHeight="1">
      <c r="B2063" s="631" t="s">
        <v>2935</v>
      </c>
    </row>
    <row r="2064" spans="1:6">
      <c r="B2064" s="630"/>
      <c r="C2064" s="604" t="s">
        <v>399</v>
      </c>
      <c r="D2064" s="605">
        <v>1</v>
      </c>
      <c r="E2064" s="656"/>
      <c r="F2064" s="605">
        <f>+D2064*E2064</f>
        <v>0</v>
      </c>
    </row>
    <row r="2065" spans="1:6">
      <c r="B2065" s="631"/>
    </row>
    <row r="2066" spans="1:6">
      <c r="A2066" s="636"/>
      <c r="B2066" s="636" t="s">
        <v>1292</v>
      </c>
      <c r="C2066" s="601"/>
      <c r="D2066" s="602"/>
      <c r="E2066" s="602"/>
      <c r="F2066" s="637">
        <f>SUM(F2053:F2065)</f>
        <v>0</v>
      </c>
    </row>
    <row r="2069" spans="1:6">
      <c r="A2069" s="636" t="s">
        <v>1291</v>
      </c>
      <c r="B2069" s="721" t="s">
        <v>1290</v>
      </c>
      <c r="C2069" s="663"/>
      <c r="D2069" s="637"/>
      <c r="E2069" s="637"/>
      <c r="F2069" s="602"/>
    </row>
    <row r="2070" spans="1:6">
      <c r="A2070" s="718"/>
      <c r="B2070" s="645" t="s">
        <v>35</v>
      </c>
    </row>
    <row r="2071" spans="1:6" ht="14.25" customHeight="1">
      <c r="A2071" s="718"/>
      <c r="B2071" s="197" t="s">
        <v>470</v>
      </c>
    </row>
    <row r="2072" spans="1:6" ht="24">
      <c r="A2072" s="638" t="s">
        <v>0</v>
      </c>
      <c r="B2072" s="197" t="s">
        <v>1289</v>
      </c>
    </row>
    <row r="2073" spans="1:6" ht="12" customHeight="1">
      <c r="A2073" s="638" t="s">
        <v>1</v>
      </c>
      <c r="B2073" s="197" t="s">
        <v>1060</v>
      </c>
    </row>
    <row r="2074" spans="1:6" ht="14.25" customHeight="1">
      <c r="A2074" s="638" t="s">
        <v>289</v>
      </c>
      <c r="B2074" s="197" t="s">
        <v>288</v>
      </c>
    </row>
    <row r="2075" spans="1:6" ht="13.5" customHeight="1">
      <c r="A2075" s="638" t="s">
        <v>287</v>
      </c>
      <c r="B2075" s="197" t="s">
        <v>286</v>
      </c>
    </row>
    <row r="2076" spans="1:6" ht="12.75" customHeight="1">
      <c r="A2076" s="638" t="s">
        <v>285</v>
      </c>
      <c r="B2076" s="197" t="s">
        <v>1059</v>
      </c>
    </row>
    <row r="2077" spans="1:6" ht="13.5" customHeight="1">
      <c r="A2077" s="638" t="s">
        <v>283</v>
      </c>
      <c r="B2077" s="197" t="s">
        <v>282</v>
      </c>
    </row>
    <row r="2078" spans="1:6">
      <c r="A2078" s="638" t="s">
        <v>281</v>
      </c>
      <c r="B2078" s="197" t="s">
        <v>280</v>
      </c>
    </row>
    <row r="2079" spans="1:6" ht="24">
      <c r="A2079" s="638" t="s">
        <v>279</v>
      </c>
      <c r="B2079" s="197" t="s">
        <v>278</v>
      </c>
    </row>
    <row r="2080" spans="1:6" ht="13.5" customHeight="1">
      <c r="A2080" s="638" t="s">
        <v>277</v>
      </c>
      <c r="B2080" s="197" t="s">
        <v>1058</v>
      </c>
    </row>
    <row r="2081" spans="1:2" ht="24">
      <c r="A2081" s="638" t="s">
        <v>275</v>
      </c>
      <c r="B2081" s="197" t="s">
        <v>1057</v>
      </c>
    </row>
    <row r="2082" spans="1:2" ht="14.25" customHeight="1">
      <c r="A2082" s="638" t="s">
        <v>2</v>
      </c>
      <c r="B2082" s="198" t="s">
        <v>272</v>
      </c>
    </row>
    <row r="2083" spans="1:2" ht="12.75" customHeight="1">
      <c r="A2083" s="638"/>
      <c r="B2083" s="197" t="s">
        <v>271</v>
      </c>
    </row>
    <row r="2084" spans="1:2" ht="15" customHeight="1">
      <c r="A2084" s="718"/>
      <c r="B2084" s="197" t="s">
        <v>270</v>
      </c>
    </row>
    <row r="2085" spans="1:2" ht="14.25" customHeight="1">
      <c r="A2085" s="718"/>
      <c r="B2085" s="197" t="s">
        <v>269</v>
      </c>
    </row>
    <row r="2086" spans="1:2">
      <c r="A2086" s="718"/>
      <c r="B2086" s="197" t="s">
        <v>268</v>
      </c>
    </row>
    <row r="2087" spans="1:2" ht="12.75" customHeight="1">
      <c r="A2087" s="718"/>
      <c r="B2087" s="197" t="s">
        <v>267</v>
      </c>
    </row>
    <row r="2088" spans="1:2" ht="15" customHeight="1">
      <c r="A2088" s="718"/>
      <c r="B2088" s="197" t="s">
        <v>266</v>
      </c>
    </row>
    <row r="2089" spans="1:2" ht="13.5" customHeight="1">
      <c r="A2089" s="718"/>
      <c r="B2089" s="197" t="s">
        <v>265</v>
      </c>
    </row>
    <row r="2090" spans="1:2" ht="13.5" customHeight="1">
      <c r="A2090" s="718"/>
      <c r="B2090" s="197" t="s">
        <v>264</v>
      </c>
    </row>
    <row r="2091" spans="1:2" ht="14.25" customHeight="1">
      <c r="A2091" s="718"/>
      <c r="B2091" s="197" t="s">
        <v>263</v>
      </c>
    </row>
    <row r="2092" spans="1:2" ht="14.25" customHeight="1">
      <c r="A2092" s="718"/>
      <c r="B2092" s="197" t="s">
        <v>262</v>
      </c>
    </row>
    <row r="2093" spans="1:2" ht="24">
      <c r="A2093" s="718"/>
      <c r="B2093" s="197" t="s">
        <v>261</v>
      </c>
    </row>
    <row r="2094" spans="1:2" ht="13.5" customHeight="1">
      <c r="A2094" s="718"/>
      <c r="B2094" s="197" t="s">
        <v>260</v>
      </c>
    </row>
    <row r="2095" spans="1:2" ht="13.5" customHeight="1">
      <c r="A2095" s="718"/>
      <c r="B2095" s="197" t="s">
        <v>259</v>
      </c>
    </row>
    <row r="2096" spans="1:2" ht="14.25" customHeight="1">
      <c r="A2096" s="718"/>
      <c r="B2096" s="197" t="s">
        <v>258</v>
      </c>
    </row>
    <row r="2097" spans="1:6" ht="27.75" customHeight="1">
      <c r="A2097" s="718"/>
      <c r="B2097" s="197" t="s">
        <v>257</v>
      </c>
    </row>
    <row r="2098" spans="1:6" ht="14.25" customHeight="1">
      <c r="A2098" s="718"/>
      <c r="B2098" s="197" t="s">
        <v>256</v>
      </c>
    </row>
    <row r="2099" spans="1:6" ht="24">
      <c r="A2099" s="718"/>
      <c r="B2099" s="197" t="s">
        <v>255</v>
      </c>
    </row>
    <row r="2100" spans="1:6">
      <c r="A2100" s="718"/>
      <c r="B2100" s="197" t="s">
        <v>254</v>
      </c>
    </row>
    <row r="2101" spans="1:6">
      <c r="A2101" s="718"/>
      <c r="B2101" s="197" t="s">
        <v>253</v>
      </c>
    </row>
    <row r="2102" spans="1:6">
      <c r="A2102" s="718"/>
      <c r="B2102" s="197" t="s">
        <v>252</v>
      </c>
    </row>
    <row r="2103" spans="1:6" ht="24">
      <c r="A2103" s="718"/>
      <c r="B2103" s="197" t="s">
        <v>251</v>
      </c>
    </row>
    <row r="2104" spans="1:6" ht="24">
      <c r="A2104" s="718"/>
      <c r="B2104" s="197" t="s">
        <v>250</v>
      </c>
    </row>
    <row r="2105" spans="1:6" ht="24">
      <c r="A2105" s="718"/>
      <c r="B2105" s="197" t="s">
        <v>249</v>
      </c>
    </row>
    <row r="2106" spans="1:6" ht="24">
      <c r="A2106" s="638" t="s">
        <v>3</v>
      </c>
      <c r="B2106" s="198" t="s">
        <v>248</v>
      </c>
    </row>
    <row r="2107" spans="1:6" ht="24">
      <c r="A2107" s="638" t="s">
        <v>4</v>
      </c>
      <c r="B2107" s="197" t="s">
        <v>247</v>
      </c>
    </row>
    <row r="2108" spans="1:6">
      <c r="A2108" s="638"/>
      <c r="B2108" s="197"/>
    </row>
    <row r="2109" spans="1:6" ht="15" customHeight="1">
      <c r="A2109" s="638"/>
      <c r="B2109" s="630" t="s">
        <v>1056</v>
      </c>
    </row>
    <row r="2110" spans="1:6">
      <c r="B2110" s="649"/>
    </row>
    <row r="2111" spans="1:6">
      <c r="A2111" s="632" t="s">
        <v>1288</v>
      </c>
      <c r="B2111" s="630" t="s">
        <v>1284</v>
      </c>
    </row>
    <row r="2112" spans="1:6">
      <c r="A2112" s="632" t="s">
        <v>179</v>
      </c>
      <c r="B2112" s="631" t="s">
        <v>1287</v>
      </c>
      <c r="C2112" s="604" t="s">
        <v>1191</v>
      </c>
      <c r="D2112" s="605">
        <v>15</v>
      </c>
      <c r="F2112" s="605">
        <f>D2112*E2112</f>
        <v>0</v>
      </c>
    </row>
    <row r="2113" spans="1:6" ht="18.600000000000001" customHeight="1">
      <c r="A2113" s="632" t="s">
        <v>177</v>
      </c>
      <c r="B2113" s="631" t="s">
        <v>1286</v>
      </c>
      <c r="C2113" s="197"/>
      <c r="D2113" s="569"/>
      <c r="E2113" s="569"/>
      <c r="F2113" s="569"/>
    </row>
    <row r="2114" spans="1:6">
      <c r="B2114" s="631"/>
      <c r="C2114" s="604" t="s">
        <v>1191</v>
      </c>
      <c r="D2114" s="605">
        <v>15</v>
      </c>
      <c r="F2114" s="605">
        <f>D2114*E2114</f>
        <v>0</v>
      </c>
    </row>
    <row r="2115" spans="1:6">
      <c r="B2115" s="631"/>
    </row>
    <row r="2116" spans="1:6">
      <c r="A2116" s="632" t="s">
        <v>175</v>
      </c>
      <c r="B2116" s="631" t="s">
        <v>1285</v>
      </c>
      <c r="C2116" s="604" t="s">
        <v>1191</v>
      </c>
      <c r="D2116" s="605">
        <v>15</v>
      </c>
      <c r="F2116" s="605">
        <f>D2116*E2116</f>
        <v>0</v>
      </c>
    </row>
    <row r="2117" spans="1:6">
      <c r="B2117" s="631"/>
    </row>
    <row r="2118" spans="1:6">
      <c r="B2118" s="655"/>
    </row>
    <row r="2119" spans="1:6">
      <c r="A2119" s="632" t="s">
        <v>1283</v>
      </c>
      <c r="B2119" s="630" t="s">
        <v>1273</v>
      </c>
      <c r="D2119" s="694"/>
    </row>
    <row r="2120" spans="1:6">
      <c r="A2120" s="632" t="s">
        <v>179</v>
      </c>
      <c r="B2120" s="631" t="s">
        <v>1282</v>
      </c>
      <c r="C2120" s="604" t="s">
        <v>1219</v>
      </c>
      <c r="D2120" s="605">
        <v>8</v>
      </c>
      <c r="F2120" s="605">
        <f>D2120*E2120</f>
        <v>0</v>
      </c>
    </row>
    <row r="2121" spans="1:6">
      <c r="A2121" s="632" t="s">
        <v>177</v>
      </c>
      <c r="B2121" s="631" t="s">
        <v>1281</v>
      </c>
      <c r="C2121" s="604" t="s">
        <v>1219</v>
      </c>
      <c r="D2121" s="605">
        <v>33.700000000000003</v>
      </c>
      <c r="F2121" s="605">
        <f t="shared" ref="F2121:F2128" si="16">D2121*E2121</f>
        <v>0</v>
      </c>
    </row>
    <row r="2122" spans="1:6">
      <c r="A2122" s="632" t="s">
        <v>175</v>
      </c>
      <c r="B2122" s="631" t="s">
        <v>1280</v>
      </c>
      <c r="C2122" s="604" t="s">
        <v>1219</v>
      </c>
      <c r="D2122" s="605">
        <v>58.4</v>
      </c>
      <c r="F2122" s="605">
        <f t="shared" si="16"/>
        <v>0</v>
      </c>
    </row>
    <row r="2123" spans="1:6">
      <c r="A2123" s="632" t="s">
        <v>173</v>
      </c>
      <c r="B2123" s="631" t="s">
        <v>1279</v>
      </c>
      <c r="C2123" s="604" t="s">
        <v>1219</v>
      </c>
      <c r="D2123" s="605">
        <v>83.7</v>
      </c>
      <c r="F2123" s="605">
        <f t="shared" si="16"/>
        <v>0</v>
      </c>
    </row>
    <row r="2124" spans="1:6">
      <c r="A2124" s="632" t="s">
        <v>171</v>
      </c>
      <c r="B2124" s="631" t="s">
        <v>1278</v>
      </c>
      <c r="C2124" s="604" t="s">
        <v>1219</v>
      </c>
      <c r="D2124" s="605">
        <v>76.8</v>
      </c>
      <c r="F2124" s="605">
        <f t="shared" si="16"/>
        <v>0</v>
      </c>
    </row>
    <row r="2125" spans="1:6">
      <c r="A2125" s="632" t="s">
        <v>169</v>
      </c>
      <c r="B2125" s="631" t="s">
        <v>1277</v>
      </c>
      <c r="C2125" s="604" t="s">
        <v>1219</v>
      </c>
      <c r="D2125" s="605">
        <v>34.9</v>
      </c>
      <c r="F2125" s="605">
        <f t="shared" si="16"/>
        <v>0</v>
      </c>
    </row>
    <row r="2126" spans="1:6">
      <c r="A2126" s="632" t="s">
        <v>167</v>
      </c>
      <c r="B2126" s="631" t="s">
        <v>1276</v>
      </c>
      <c r="C2126" s="604" t="s">
        <v>1219</v>
      </c>
      <c r="D2126" s="605">
        <v>2</v>
      </c>
      <c r="F2126" s="605">
        <f t="shared" si="16"/>
        <v>0</v>
      </c>
    </row>
    <row r="2127" spans="1:6">
      <c r="A2127" s="632" t="s">
        <v>165</v>
      </c>
      <c r="B2127" s="631" t="s">
        <v>1275</v>
      </c>
      <c r="C2127" s="604" t="s">
        <v>1219</v>
      </c>
      <c r="D2127" s="605">
        <v>6</v>
      </c>
      <c r="F2127" s="605">
        <f t="shared" si="16"/>
        <v>0</v>
      </c>
    </row>
    <row r="2128" spans="1:6">
      <c r="A2128" s="632" t="s">
        <v>161</v>
      </c>
      <c r="B2128" s="631" t="s">
        <v>1274</v>
      </c>
      <c r="C2128" s="604" t="s">
        <v>1219</v>
      </c>
      <c r="D2128" s="605">
        <v>2</v>
      </c>
      <c r="F2128" s="605">
        <f t="shared" si="16"/>
        <v>0</v>
      </c>
    </row>
    <row r="2129" spans="1:6">
      <c r="B2129" s="655"/>
    </row>
    <row r="2130" spans="1:6">
      <c r="A2130" s="632" t="s">
        <v>1272</v>
      </c>
      <c r="B2130" s="630" t="s">
        <v>1271</v>
      </c>
      <c r="D2130" s="694"/>
    </row>
    <row r="2131" spans="1:6">
      <c r="A2131" s="632" t="s">
        <v>179</v>
      </c>
      <c r="B2131" s="631" t="s">
        <v>1270</v>
      </c>
      <c r="C2131" s="604" t="s">
        <v>1191</v>
      </c>
      <c r="D2131" s="605">
        <v>3</v>
      </c>
      <c r="F2131" s="605">
        <f>D2131*E2131</f>
        <v>0</v>
      </c>
    </row>
    <row r="2132" spans="1:6">
      <c r="A2132" s="632" t="s">
        <v>177</v>
      </c>
      <c r="B2132" s="631" t="s">
        <v>1269</v>
      </c>
      <c r="C2132" s="604" t="s">
        <v>1191</v>
      </c>
      <c r="D2132" s="605">
        <v>1</v>
      </c>
      <c r="F2132" s="605">
        <f t="shared" ref="F2132:F2167" si="17">D2132*E2132</f>
        <v>0</v>
      </c>
    </row>
    <row r="2133" spans="1:6">
      <c r="A2133" s="632" t="s">
        <v>175</v>
      </c>
      <c r="B2133" s="631" t="s">
        <v>1268</v>
      </c>
      <c r="C2133" s="604" t="s">
        <v>1191</v>
      </c>
      <c r="D2133" s="605">
        <v>5</v>
      </c>
      <c r="F2133" s="605">
        <f t="shared" si="17"/>
        <v>0</v>
      </c>
    </row>
    <row r="2134" spans="1:6">
      <c r="A2134" s="632" t="s">
        <v>173</v>
      </c>
      <c r="B2134" s="631" t="s">
        <v>1267</v>
      </c>
      <c r="C2134" s="604" t="s">
        <v>1191</v>
      </c>
      <c r="D2134" s="605">
        <v>18</v>
      </c>
      <c r="F2134" s="605">
        <f t="shared" si="17"/>
        <v>0</v>
      </c>
    </row>
    <row r="2135" spans="1:6">
      <c r="A2135" s="632" t="s">
        <v>171</v>
      </c>
      <c r="B2135" s="631" t="s">
        <v>1266</v>
      </c>
      <c r="C2135" s="604" t="s">
        <v>1191</v>
      </c>
      <c r="D2135" s="605">
        <v>5</v>
      </c>
      <c r="F2135" s="605">
        <f t="shared" si="17"/>
        <v>0</v>
      </c>
    </row>
    <row r="2136" spans="1:6">
      <c r="A2136" s="632" t="s">
        <v>169</v>
      </c>
      <c r="B2136" s="631" t="s">
        <v>1265</v>
      </c>
      <c r="C2136" s="604" t="s">
        <v>1191</v>
      </c>
      <c r="D2136" s="605">
        <v>28</v>
      </c>
      <c r="F2136" s="605">
        <f t="shared" si="17"/>
        <v>0</v>
      </c>
    </row>
    <row r="2137" spans="1:6">
      <c r="A2137" s="632" t="s">
        <v>167</v>
      </c>
      <c r="B2137" s="631" t="s">
        <v>1264</v>
      </c>
      <c r="C2137" s="604" t="s">
        <v>1191</v>
      </c>
      <c r="D2137" s="605">
        <v>9</v>
      </c>
      <c r="F2137" s="605">
        <f t="shared" si="17"/>
        <v>0</v>
      </c>
    </row>
    <row r="2138" spans="1:6">
      <c r="A2138" s="632" t="s">
        <v>165</v>
      </c>
      <c r="B2138" s="631" t="s">
        <v>1263</v>
      </c>
      <c r="C2138" s="604" t="s">
        <v>1191</v>
      </c>
      <c r="D2138" s="605">
        <v>4</v>
      </c>
      <c r="F2138" s="605">
        <f t="shared" si="17"/>
        <v>0</v>
      </c>
    </row>
    <row r="2139" spans="1:6">
      <c r="A2139" s="632" t="s">
        <v>161</v>
      </c>
      <c r="B2139" s="631" t="s">
        <v>1262</v>
      </c>
      <c r="C2139" s="604" t="s">
        <v>1191</v>
      </c>
      <c r="D2139" s="605">
        <v>3</v>
      </c>
      <c r="F2139" s="605">
        <f t="shared" si="17"/>
        <v>0</v>
      </c>
    </row>
    <row r="2140" spans="1:6">
      <c r="A2140" s="632" t="s">
        <v>159</v>
      </c>
      <c r="B2140" s="631" t="s">
        <v>1261</v>
      </c>
      <c r="C2140" s="604" t="s">
        <v>1191</v>
      </c>
      <c r="D2140" s="605">
        <v>15</v>
      </c>
      <c r="F2140" s="605">
        <f t="shared" si="17"/>
        <v>0</v>
      </c>
    </row>
    <row r="2141" spans="1:6">
      <c r="A2141" s="632" t="s">
        <v>215</v>
      </c>
      <c r="B2141" s="631" t="s">
        <v>1260</v>
      </c>
      <c r="C2141" s="604" t="s">
        <v>1191</v>
      </c>
      <c r="D2141" s="605">
        <v>24</v>
      </c>
      <c r="F2141" s="605">
        <f t="shared" si="17"/>
        <v>0</v>
      </c>
    </row>
    <row r="2142" spans="1:6">
      <c r="A2142" s="632" t="s">
        <v>213</v>
      </c>
      <c r="B2142" s="631" t="s">
        <v>1259</v>
      </c>
      <c r="C2142" s="604" t="s">
        <v>1191</v>
      </c>
      <c r="D2142" s="605">
        <v>1</v>
      </c>
      <c r="F2142" s="605">
        <f t="shared" si="17"/>
        <v>0</v>
      </c>
    </row>
    <row r="2143" spans="1:6">
      <c r="A2143" s="632" t="s">
        <v>211</v>
      </c>
      <c r="B2143" s="631" t="s">
        <v>1258</v>
      </c>
      <c r="C2143" s="604" t="s">
        <v>1191</v>
      </c>
      <c r="D2143" s="605">
        <v>2</v>
      </c>
      <c r="F2143" s="605">
        <f t="shared" si="17"/>
        <v>0</v>
      </c>
    </row>
    <row r="2144" spans="1:6">
      <c r="A2144" s="632" t="s">
        <v>209</v>
      </c>
      <c r="B2144" s="631" t="s">
        <v>1257</v>
      </c>
      <c r="C2144" s="604" t="s">
        <v>1191</v>
      </c>
      <c r="D2144" s="605">
        <v>1</v>
      </c>
      <c r="F2144" s="605">
        <f t="shared" si="17"/>
        <v>0</v>
      </c>
    </row>
    <row r="2145" spans="1:6">
      <c r="A2145" s="632" t="s">
        <v>207</v>
      </c>
      <c r="B2145" s="631" t="s">
        <v>1256</v>
      </c>
      <c r="C2145" s="604" t="s">
        <v>1191</v>
      </c>
      <c r="D2145" s="605">
        <v>3</v>
      </c>
      <c r="F2145" s="605">
        <f t="shared" si="17"/>
        <v>0</v>
      </c>
    </row>
    <row r="2146" spans="1:6">
      <c r="A2146" s="632" t="s">
        <v>205</v>
      </c>
      <c r="B2146" s="631" t="s">
        <v>1255</v>
      </c>
      <c r="C2146" s="604" t="s">
        <v>1191</v>
      </c>
      <c r="D2146" s="605">
        <v>6</v>
      </c>
      <c r="F2146" s="605">
        <f t="shared" si="17"/>
        <v>0</v>
      </c>
    </row>
    <row r="2147" spans="1:6">
      <c r="A2147" s="632" t="s">
        <v>203</v>
      </c>
      <c r="B2147" s="631" t="s">
        <v>1254</v>
      </c>
      <c r="C2147" s="604" t="s">
        <v>1191</v>
      </c>
      <c r="D2147" s="605">
        <v>3</v>
      </c>
      <c r="F2147" s="605">
        <f t="shared" si="17"/>
        <v>0</v>
      </c>
    </row>
    <row r="2148" spans="1:6">
      <c r="A2148" s="632" t="s">
        <v>201</v>
      </c>
      <c r="B2148" s="631" t="s">
        <v>1253</v>
      </c>
      <c r="C2148" s="604" t="s">
        <v>1191</v>
      </c>
      <c r="D2148" s="605">
        <v>24</v>
      </c>
      <c r="F2148" s="605">
        <f t="shared" si="17"/>
        <v>0</v>
      </c>
    </row>
    <row r="2149" spans="1:6">
      <c r="A2149" s="632" t="s">
        <v>199</v>
      </c>
      <c r="B2149" s="631" t="s">
        <v>1252</v>
      </c>
      <c r="C2149" s="604" t="s">
        <v>1191</v>
      </c>
      <c r="D2149" s="605">
        <v>20</v>
      </c>
      <c r="F2149" s="605">
        <f t="shared" si="17"/>
        <v>0</v>
      </c>
    </row>
    <row r="2150" spans="1:6">
      <c r="A2150" s="632" t="s">
        <v>197</v>
      </c>
      <c r="B2150" s="631" t="s">
        <v>1251</v>
      </c>
      <c r="C2150" s="604" t="s">
        <v>1191</v>
      </c>
      <c r="D2150" s="605">
        <v>2</v>
      </c>
      <c r="F2150" s="605">
        <f t="shared" si="17"/>
        <v>0</v>
      </c>
    </row>
    <row r="2151" spans="1:6">
      <c r="A2151" s="632" t="s">
        <v>195</v>
      </c>
      <c r="B2151" s="631" t="s">
        <v>1250</v>
      </c>
      <c r="C2151" s="604" t="s">
        <v>1191</v>
      </c>
      <c r="D2151" s="605">
        <v>2</v>
      </c>
      <c r="F2151" s="605">
        <f t="shared" si="17"/>
        <v>0</v>
      </c>
    </row>
    <row r="2152" spans="1:6">
      <c r="A2152" s="632" t="s">
        <v>646</v>
      </c>
      <c r="B2152" s="631" t="s">
        <v>1249</v>
      </c>
      <c r="C2152" s="604" t="s">
        <v>1191</v>
      </c>
      <c r="D2152" s="605">
        <v>1</v>
      </c>
      <c r="F2152" s="605">
        <f t="shared" si="17"/>
        <v>0</v>
      </c>
    </row>
    <row r="2153" spans="1:6">
      <c r="A2153" s="632" t="s">
        <v>644</v>
      </c>
      <c r="B2153" s="631" t="s">
        <v>1248</v>
      </c>
      <c r="C2153" s="604" t="s">
        <v>1191</v>
      </c>
      <c r="D2153" s="605">
        <v>4</v>
      </c>
      <c r="F2153" s="605">
        <f t="shared" si="17"/>
        <v>0</v>
      </c>
    </row>
    <row r="2154" spans="1:6">
      <c r="A2154" s="632" t="s">
        <v>642</v>
      </c>
      <c r="B2154" s="631" t="s">
        <v>1247</v>
      </c>
      <c r="C2154" s="604" t="s">
        <v>1191</v>
      </c>
      <c r="D2154" s="605">
        <v>5</v>
      </c>
      <c r="F2154" s="605">
        <f t="shared" si="17"/>
        <v>0</v>
      </c>
    </row>
    <row r="2155" spans="1:6">
      <c r="A2155" s="632" t="s">
        <v>640</v>
      </c>
      <c r="B2155" s="631" t="s">
        <v>1246</v>
      </c>
      <c r="C2155" s="604" t="s">
        <v>1191</v>
      </c>
      <c r="D2155" s="605">
        <v>23</v>
      </c>
      <c r="F2155" s="605">
        <f t="shared" si="17"/>
        <v>0</v>
      </c>
    </row>
    <row r="2156" spans="1:6">
      <c r="A2156" s="632" t="s">
        <v>638</v>
      </c>
      <c r="B2156" s="631" t="s">
        <v>1245</v>
      </c>
      <c r="C2156" s="604" t="s">
        <v>1191</v>
      </c>
      <c r="D2156" s="605">
        <v>8</v>
      </c>
      <c r="F2156" s="605">
        <f t="shared" si="17"/>
        <v>0</v>
      </c>
    </row>
    <row r="2157" spans="1:6">
      <c r="A2157" s="632" t="s">
        <v>1205</v>
      </c>
      <c r="B2157" s="631" t="s">
        <v>1244</v>
      </c>
      <c r="C2157" s="604" t="s">
        <v>1191</v>
      </c>
      <c r="D2157" s="605">
        <v>1</v>
      </c>
      <c r="F2157" s="605">
        <f t="shared" si="17"/>
        <v>0</v>
      </c>
    </row>
    <row r="2158" spans="1:6">
      <c r="A2158" s="632" t="s">
        <v>636</v>
      </c>
      <c r="B2158" s="631" t="s">
        <v>1243</v>
      </c>
      <c r="C2158" s="604" t="s">
        <v>1191</v>
      </c>
      <c r="D2158" s="605">
        <v>4</v>
      </c>
      <c r="F2158" s="605">
        <f t="shared" si="17"/>
        <v>0</v>
      </c>
    </row>
    <row r="2159" spans="1:6">
      <c r="A2159" s="632" t="s">
        <v>634</v>
      </c>
      <c r="B2159" s="631" t="s">
        <v>1242</v>
      </c>
      <c r="C2159" s="604" t="s">
        <v>1191</v>
      </c>
      <c r="D2159" s="605">
        <v>1</v>
      </c>
      <c r="F2159" s="605">
        <f t="shared" si="17"/>
        <v>0</v>
      </c>
    </row>
    <row r="2160" spans="1:6">
      <c r="A2160" s="632" t="s">
        <v>632</v>
      </c>
      <c r="B2160" s="631" t="s">
        <v>1241</v>
      </c>
      <c r="C2160" s="604" t="s">
        <v>1191</v>
      </c>
      <c r="D2160" s="605">
        <v>12</v>
      </c>
      <c r="F2160" s="605">
        <f t="shared" si="17"/>
        <v>0</v>
      </c>
    </row>
    <row r="2161" spans="1:6">
      <c r="A2161" s="632" t="s">
        <v>630</v>
      </c>
      <c r="B2161" s="631" t="s">
        <v>1240</v>
      </c>
      <c r="C2161" s="604" t="s">
        <v>1191</v>
      </c>
      <c r="D2161" s="605">
        <v>1</v>
      </c>
      <c r="F2161" s="605">
        <f t="shared" si="17"/>
        <v>0</v>
      </c>
    </row>
    <row r="2162" spans="1:6">
      <c r="A2162" s="632" t="s">
        <v>628</v>
      </c>
      <c r="B2162" s="631" t="s">
        <v>1239</v>
      </c>
      <c r="C2162" s="604" t="s">
        <v>1191</v>
      </c>
      <c r="D2162" s="605">
        <v>1</v>
      </c>
      <c r="F2162" s="605">
        <f t="shared" si="17"/>
        <v>0</v>
      </c>
    </row>
    <row r="2163" spans="1:6">
      <c r="A2163" s="632" t="s">
        <v>626</v>
      </c>
      <c r="B2163" s="631" t="s">
        <v>1238</v>
      </c>
      <c r="C2163" s="604" t="s">
        <v>1191</v>
      </c>
      <c r="D2163" s="605">
        <v>2</v>
      </c>
      <c r="F2163" s="605">
        <f t="shared" si="17"/>
        <v>0</v>
      </c>
    </row>
    <row r="2164" spans="1:6">
      <c r="A2164" s="632" t="s">
        <v>624</v>
      </c>
      <c r="B2164" s="631" t="s">
        <v>1237</v>
      </c>
      <c r="C2164" s="604" t="s">
        <v>1191</v>
      </c>
      <c r="D2164" s="605">
        <v>3</v>
      </c>
      <c r="F2164" s="605">
        <f t="shared" si="17"/>
        <v>0</v>
      </c>
    </row>
    <row r="2165" spans="1:6">
      <c r="A2165" s="632" t="s">
        <v>622</v>
      </c>
      <c r="B2165" s="631" t="s">
        <v>1236</v>
      </c>
      <c r="C2165" s="604" t="s">
        <v>1191</v>
      </c>
      <c r="D2165" s="605">
        <v>4</v>
      </c>
      <c r="F2165" s="605">
        <f t="shared" si="17"/>
        <v>0</v>
      </c>
    </row>
    <row r="2166" spans="1:6">
      <c r="A2166" s="632" t="s">
        <v>620</v>
      </c>
      <c r="B2166" s="631" t="s">
        <v>1235</v>
      </c>
      <c r="C2166" s="604" t="s">
        <v>1191</v>
      </c>
      <c r="D2166" s="605">
        <v>1</v>
      </c>
      <c r="F2166" s="605">
        <f t="shared" si="17"/>
        <v>0</v>
      </c>
    </row>
    <row r="2167" spans="1:6">
      <c r="A2167" s="632" t="s">
        <v>618</v>
      </c>
      <c r="B2167" s="631" t="s">
        <v>1234</v>
      </c>
      <c r="C2167" s="604" t="s">
        <v>1191</v>
      </c>
      <c r="D2167" s="605">
        <v>1</v>
      </c>
      <c r="F2167" s="605">
        <f t="shared" si="17"/>
        <v>0</v>
      </c>
    </row>
    <row r="2168" spans="1:6">
      <c r="B2168" s="722"/>
      <c r="C2168" s="723"/>
      <c r="D2168" s="724"/>
      <c r="E2168" s="724"/>
      <c r="F2168" s="724"/>
    </row>
    <row r="2169" spans="1:6">
      <c r="B2169" s="655"/>
    </row>
    <row r="2170" spans="1:6">
      <c r="A2170" s="632" t="s">
        <v>1233</v>
      </c>
      <c r="B2170" s="630" t="s">
        <v>1190</v>
      </c>
      <c r="D2170" s="694"/>
    </row>
    <row r="2171" spans="1:6">
      <c r="A2171" s="632" t="s">
        <v>179</v>
      </c>
      <c r="B2171" s="631" t="s">
        <v>1232</v>
      </c>
      <c r="C2171" s="604" t="s">
        <v>1191</v>
      </c>
      <c r="D2171" s="605">
        <v>7</v>
      </c>
      <c r="F2171" s="605">
        <f>D2171*E2171</f>
        <v>0</v>
      </c>
    </row>
    <row r="2172" spans="1:6">
      <c r="A2172" s="632" t="s">
        <v>177</v>
      </c>
      <c r="B2172" s="631" t="s">
        <v>1231</v>
      </c>
      <c r="C2172" s="604" t="s">
        <v>1191</v>
      </c>
      <c r="D2172" s="605">
        <v>2</v>
      </c>
      <c r="F2172" s="605">
        <f t="shared" ref="F2172:F2219" si="18">D2172*E2172</f>
        <v>0</v>
      </c>
    </row>
    <row r="2173" spans="1:6">
      <c r="A2173" s="632" t="s">
        <v>175</v>
      </c>
      <c r="B2173" s="631" t="s">
        <v>1230</v>
      </c>
      <c r="C2173" s="604" t="s">
        <v>1191</v>
      </c>
      <c r="D2173" s="605">
        <v>6</v>
      </c>
      <c r="F2173" s="605">
        <f t="shared" si="18"/>
        <v>0</v>
      </c>
    </row>
    <row r="2174" spans="1:6">
      <c r="A2174" s="632" t="s">
        <v>173</v>
      </c>
      <c r="B2174" s="631" t="s">
        <v>1229</v>
      </c>
      <c r="C2174" s="604" t="s">
        <v>1191</v>
      </c>
      <c r="D2174" s="605">
        <v>7</v>
      </c>
      <c r="F2174" s="605">
        <f t="shared" si="18"/>
        <v>0</v>
      </c>
    </row>
    <row r="2175" spans="1:6" ht="25.5">
      <c r="A2175" s="632" t="s">
        <v>171</v>
      </c>
      <c r="B2175" s="631" t="s">
        <v>1228</v>
      </c>
      <c r="C2175" s="197"/>
      <c r="D2175" s="569"/>
      <c r="E2175" s="569"/>
    </row>
    <row r="2176" spans="1:6">
      <c r="B2176" s="631"/>
      <c r="C2176" s="604" t="s">
        <v>1191</v>
      </c>
      <c r="D2176" s="605">
        <v>20</v>
      </c>
      <c r="F2176" s="605">
        <f t="shared" si="18"/>
        <v>0</v>
      </c>
    </row>
    <row r="2177" spans="1:6">
      <c r="A2177" s="632" t="s">
        <v>169</v>
      </c>
      <c r="B2177" s="631" t="s">
        <v>1227</v>
      </c>
      <c r="C2177" s="197"/>
      <c r="D2177" s="569"/>
      <c r="E2177" s="569"/>
    </row>
    <row r="2178" spans="1:6">
      <c r="B2178" s="631"/>
      <c r="C2178" s="604" t="s">
        <v>1191</v>
      </c>
      <c r="D2178" s="605">
        <v>54</v>
      </c>
      <c r="F2178" s="605">
        <f t="shared" si="18"/>
        <v>0</v>
      </c>
    </row>
    <row r="2179" spans="1:6">
      <c r="B2179" s="631"/>
    </row>
    <row r="2180" spans="1:6">
      <c r="A2180" s="632" t="s">
        <v>167</v>
      </c>
      <c r="B2180" s="631" t="s">
        <v>1226</v>
      </c>
      <c r="C2180" s="604" t="s">
        <v>1191</v>
      </c>
      <c r="D2180" s="605">
        <v>13.07</v>
      </c>
      <c r="F2180" s="605">
        <f t="shared" si="18"/>
        <v>0</v>
      </c>
    </row>
    <row r="2181" spans="1:6" ht="25.5">
      <c r="A2181" s="632" t="s">
        <v>165</v>
      </c>
      <c r="B2181" s="631" t="s">
        <v>1225</v>
      </c>
      <c r="C2181" s="604" t="s">
        <v>1191</v>
      </c>
      <c r="D2181" s="605">
        <v>244</v>
      </c>
      <c r="F2181" s="605">
        <f t="shared" si="18"/>
        <v>0</v>
      </c>
    </row>
    <row r="2182" spans="1:6">
      <c r="A2182" s="632" t="s">
        <v>161</v>
      </c>
      <c r="B2182" s="631" t="s">
        <v>1224</v>
      </c>
      <c r="C2182" s="604" t="s">
        <v>1191</v>
      </c>
      <c r="D2182" s="605">
        <v>1.49</v>
      </c>
      <c r="F2182" s="605">
        <f t="shared" si="18"/>
        <v>0</v>
      </c>
    </row>
    <row r="2183" spans="1:6">
      <c r="A2183" s="632" t="s">
        <v>159</v>
      </c>
      <c r="B2183" s="631" t="s">
        <v>1223</v>
      </c>
      <c r="C2183" s="604" t="s">
        <v>1191</v>
      </c>
      <c r="D2183" s="605">
        <v>1.54</v>
      </c>
      <c r="F2183" s="605">
        <f t="shared" si="18"/>
        <v>0</v>
      </c>
    </row>
    <row r="2184" spans="1:6">
      <c r="A2184" s="632" t="s">
        <v>215</v>
      </c>
      <c r="B2184" s="631" t="s">
        <v>1222</v>
      </c>
      <c r="C2184" s="604" t="s">
        <v>1191</v>
      </c>
      <c r="D2184" s="605">
        <v>0.21</v>
      </c>
      <c r="F2184" s="605">
        <f t="shared" si="18"/>
        <v>0</v>
      </c>
    </row>
    <row r="2185" spans="1:6">
      <c r="A2185" s="632" t="s">
        <v>213</v>
      </c>
      <c r="B2185" s="631" t="s">
        <v>1221</v>
      </c>
      <c r="C2185" s="604" t="s">
        <v>1191</v>
      </c>
      <c r="D2185" s="605">
        <v>28</v>
      </c>
      <c r="F2185" s="605">
        <f t="shared" si="18"/>
        <v>0</v>
      </c>
    </row>
    <row r="2186" spans="1:6">
      <c r="A2186" s="632" t="s">
        <v>211</v>
      </c>
      <c r="B2186" s="631" t="s">
        <v>1220</v>
      </c>
      <c r="C2186" s="604" t="s">
        <v>1219</v>
      </c>
      <c r="D2186" s="605">
        <v>68.400000000000006</v>
      </c>
      <c r="F2186" s="605">
        <f t="shared" si="18"/>
        <v>0</v>
      </c>
    </row>
    <row r="2187" spans="1:6">
      <c r="A2187" s="632" t="s">
        <v>209</v>
      </c>
      <c r="B2187" s="631" t="s">
        <v>1218</v>
      </c>
      <c r="C2187" s="604" t="s">
        <v>1191</v>
      </c>
      <c r="D2187" s="605">
        <v>11</v>
      </c>
      <c r="F2187" s="605">
        <f t="shared" si="18"/>
        <v>0</v>
      </c>
    </row>
    <row r="2188" spans="1:6">
      <c r="A2188" s="632" t="s">
        <v>207</v>
      </c>
      <c r="B2188" s="631" t="s">
        <v>1217</v>
      </c>
      <c r="C2188" s="604" t="s">
        <v>1191</v>
      </c>
      <c r="D2188" s="605">
        <v>163</v>
      </c>
      <c r="F2188" s="605">
        <f t="shared" si="18"/>
        <v>0</v>
      </c>
    </row>
    <row r="2189" spans="1:6" ht="15" customHeight="1">
      <c r="A2189" s="632" t="s">
        <v>205</v>
      </c>
      <c r="B2189" s="631" t="s">
        <v>1216</v>
      </c>
      <c r="C2189" s="197"/>
      <c r="D2189" s="569"/>
      <c r="E2189" s="569"/>
    </row>
    <row r="2190" spans="1:6">
      <c r="B2190" s="631"/>
      <c r="C2190" s="604" t="s">
        <v>1191</v>
      </c>
      <c r="D2190" s="605">
        <v>10</v>
      </c>
      <c r="F2190" s="605">
        <f t="shared" si="18"/>
        <v>0</v>
      </c>
    </row>
    <row r="2191" spans="1:6">
      <c r="B2191" s="631"/>
    </row>
    <row r="2192" spans="1:6">
      <c r="A2192" s="632" t="s">
        <v>203</v>
      </c>
      <c r="B2192" s="631" t="s">
        <v>1215</v>
      </c>
      <c r="C2192" s="604" t="s">
        <v>1191</v>
      </c>
      <c r="D2192" s="605">
        <v>54</v>
      </c>
      <c r="F2192" s="605">
        <f t="shared" si="18"/>
        <v>0</v>
      </c>
    </row>
    <row r="2193" spans="1:6">
      <c r="A2193" s="632" t="s">
        <v>201</v>
      </c>
      <c r="B2193" s="631" t="s">
        <v>1214</v>
      </c>
      <c r="C2193" s="604" t="s">
        <v>1191</v>
      </c>
      <c r="D2193" s="605">
        <v>10</v>
      </c>
      <c r="F2193" s="605">
        <f t="shared" si="18"/>
        <v>0</v>
      </c>
    </row>
    <row r="2194" spans="1:6">
      <c r="A2194" s="632" t="s">
        <v>199</v>
      </c>
      <c r="B2194" s="631" t="s">
        <v>1213</v>
      </c>
      <c r="C2194" s="604" t="s">
        <v>1191</v>
      </c>
      <c r="D2194" s="605">
        <v>23</v>
      </c>
      <c r="F2194" s="605">
        <f t="shared" si="18"/>
        <v>0</v>
      </c>
    </row>
    <row r="2195" spans="1:6">
      <c r="A2195" s="632" t="s">
        <v>197</v>
      </c>
      <c r="B2195" s="631" t="s">
        <v>1212</v>
      </c>
      <c r="C2195" s="604" t="s">
        <v>1191</v>
      </c>
      <c r="D2195" s="605">
        <v>23</v>
      </c>
      <c r="F2195" s="605">
        <f t="shared" si="18"/>
        <v>0</v>
      </c>
    </row>
    <row r="2196" spans="1:6">
      <c r="A2196" s="632" t="s">
        <v>195</v>
      </c>
      <c r="B2196" s="631" t="s">
        <v>1211</v>
      </c>
      <c r="C2196" s="604" t="s">
        <v>1191</v>
      </c>
      <c r="D2196" s="605">
        <v>24</v>
      </c>
      <c r="F2196" s="605">
        <f t="shared" si="18"/>
        <v>0</v>
      </c>
    </row>
    <row r="2197" spans="1:6">
      <c r="A2197" s="632" t="s">
        <v>646</v>
      </c>
      <c r="B2197" s="631" t="s">
        <v>1210</v>
      </c>
      <c r="C2197" s="604" t="s">
        <v>1191</v>
      </c>
      <c r="D2197" s="605">
        <v>15</v>
      </c>
      <c r="F2197" s="605">
        <f t="shared" si="18"/>
        <v>0</v>
      </c>
    </row>
    <row r="2198" spans="1:6">
      <c r="A2198" s="632" t="s">
        <v>644</v>
      </c>
      <c r="B2198" s="631" t="s">
        <v>1209</v>
      </c>
      <c r="C2198" s="604" t="s">
        <v>1191</v>
      </c>
      <c r="D2198" s="605">
        <v>5</v>
      </c>
      <c r="F2198" s="605">
        <f t="shared" si="18"/>
        <v>0</v>
      </c>
    </row>
    <row r="2199" spans="1:6">
      <c r="A2199" s="632" t="s">
        <v>642</v>
      </c>
      <c r="B2199" s="631" t="s">
        <v>1208</v>
      </c>
      <c r="C2199" s="604" t="s">
        <v>1191</v>
      </c>
      <c r="D2199" s="605">
        <v>13</v>
      </c>
      <c r="F2199" s="605">
        <f t="shared" si="18"/>
        <v>0</v>
      </c>
    </row>
    <row r="2200" spans="1:6">
      <c r="A2200" s="632" t="s">
        <v>640</v>
      </c>
      <c r="B2200" s="631" t="s">
        <v>1207</v>
      </c>
      <c r="C2200" s="604" t="s">
        <v>1191</v>
      </c>
      <c r="D2200" s="605">
        <v>62</v>
      </c>
      <c r="F2200" s="605">
        <f t="shared" si="18"/>
        <v>0</v>
      </c>
    </row>
    <row r="2201" spans="1:6">
      <c r="A2201" s="632" t="s">
        <v>638</v>
      </c>
      <c r="B2201" s="631" t="s">
        <v>1206</v>
      </c>
      <c r="C2201" s="604" t="s">
        <v>1191</v>
      </c>
      <c r="D2201" s="605">
        <v>23</v>
      </c>
      <c r="F2201" s="605">
        <f t="shared" si="18"/>
        <v>0</v>
      </c>
    </row>
    <row r="2202" spans="1:6">
      <c r="A2202" s="632" t="s">
        <v>1205</v>
      </c>
      <c r="B2202" s="631" t="s">
        <v>1204</v>
      </c>
      <c r="C2202" s="604" t="s">
        <v>1191</v>
      </c>
      <c r="D2202" s="605">
        <v>4</v>
      </c>
      <c r="F2202" s="605">
        <f t="shared" si="18"/>
        <v>0</v>
      </c>
    </row>
    <row r="2203" spans="1:6">
      <c r="A2203" s="632" t="s">
        <v>636</v>
      </c>
      <c r="B2203" s="631" t="s">
        <v>1203</v>
      </c>
      <c r="C2203" s="604" t="s">
        <v>1191</v>
      </c>
      <c r="D2203" s="605">
        <v>12</v>
      </c>
      <c r="F2203" s="605">
        <f t="shared" si="18"/>
        <v>0</v>
      </c>
    </row>
    <row r="2204" spans="1:6">
      <c r="A2204" s="632" t="s">
        <v>634</v>
      </c>
      <c r="B2204" s="631" t="s">
        <v>1202</v>
      </c>
      <c r="C2204" s="604" t="s">
        <v>1191</v>
      </c>
      <c r="D2204" s="605">
        <v>62</v>
      </c>
      <c r="F2204" s="605">
        <f t="shared" si="18"/>
        <v>0</v>
      </c>
    </row>
    <row r="2205" spans="1:6">
      <c r="A2205" s="632" t="s">
        <v>632</v>
      </c>
      <c r="B2205" s="631" t="s">
        <v>1201</v>
      </c>
      <c r="C2205" s="604" t="s">
        <v>1191</v>
      </c>
      <c r="D2205" s="605">
        <v>40</v>
      </c>
      <c r="F2205" s="605">
        <f t="shared" si="18"/>
        <v>0</v>
      </c>
    </row>
    <row r="2206" spans="1:6">
      <c r="A2206" s="632" t="s">
        <v>630</v>
      </c>
      <c r="B2206" s="631" t="s">
        <v>1200</v>
      </c>
      <c r="C2206" s="604" t="s">
        <v>1191</v>
      </c>
      <c r="D2206" s="605">
        <v>20</v>
      </c>
      <c r="F2206" s="605">
        <f t="shared" si="18"/>
        <v>0</v>
      </c>
    </row>
    <row r="2207" spans="1:6">
      <c r="A2207" s="632" t="s">
        <v>628</v>
      </c>
      <c r="B2207" s="631" t="s">
        <v>1199</v>
      </c>
      <c r="C2207" s="604" t="s">
        <v>1191</v>
      </c>
      <c r="D2207" s="605">
        <v>8</v>
      </c>
      <c r="F2207" s="605">
        <f t="shared" si="18"/>
        <v>0</v>
      </c>
    </row>
    <row r="2208" spans="1:6">
      <c r="A2208" s="632" t="s">
        <v>626</v>
      </c>
      <c r="B2208" s="631" t="s">
        <v>1198</v>
      </c>
      <c r="C2208" s="604" t="s">
        <v>1191</v>
      </c>
      <c r="D2208" s="605">
        <v>10</v>
      </c>
      <c r="F2208" s="605">
        <f t="shared" si="18"/>
        <v>0</v>
      </c>
    </row>
    <row r="2209" spans="1:6">
      <c r="A2209" s="632" t="s">
        <v>624</v>
      </c>
      <c r="B2209" s="631" t="s">
        <v>1197</v>
      </c>
      <c r="C2209" s="604" t="s">
        <v>1191</v>
      </c>
      <c r="D2209" s="605">
        <v>49</v>
      </c>
      <c r="F2209" s="605">
        <f t="shared" si="18"/>
        <v>0</v>
      </c>
    </row>
    <row r="2210" spans="1:6">
      <c r="A2210" s="632" t="s">
        <v>622</v>
      </c>
      <c r="B2210" s="631" t="s">
        <v>1196</v>
      </c>
      <c r="C2210" s="604" t="s">
        <v>1191</v>
      </c>
      <c r="D2210" s="605">
        <v>17</v>
      </c>
      <c r="F2210" s="605">
        <f t="shared" si="18"/>
        <v>0</v>
      </c>
    </row>
    <row r="2211" spans="1:6">
      <c r="A2211" s="632" t="s">
        <v>620</v>
      </c>
      <c r="B2211" s="631" t="s">
        <v>1195</v>
      </c>
      <c r="C2211" s="604" t="s">
        <v>1191</v>
      </c>
      <c r="D2211" s="605">
        <v>10</v>
      </c>
      <c r="F2211" s="605">
        <f t="shared" si="18"/>
        <v>0</v>
      </c>
    </row>
    <row r="2212" spans="1:6" ht="16.5" customHeight="1">
      <c r="A2212" s="632" t="s">
        <v>618</v>
      </c>
      <c r="B2212" s="631" t="s">
        <v>1194</v>
      </c>
      <c r="C2212" s="604" t="s">
        <v>1191</v>
      </c>
      <c r="D2212" s="605">
        <v>1</v>
      </c>
      <c r="F2212" s="605">
        <f t="shared" si="18"/>
        <v>0</v>
      </c>
    </row>
    <row r="2213" spans="1:6">
      <c r="A2213" s="632" t="s">
        <v>614</v>
      </c>
      <c r="B2213" s="631" t="s">
        <v>1193</v>
      </c>
      <c r="C2213" s="604" t="s">
        <v>1191</v>
      </c>
      <c r="D2213" s="605">
        <v>1</v>
      </c>
      <c r="F2213" s="605">
        <f t="shared" si="18"/>
        <v>0</v>
      </c>
    </row>
    <row r="2214" spans="1:6">
      <c r="A2214" s="632" t="s">
        <v>612</v>
      </c>
      <c r="B2214" s="631" t="s">
        <v>1192</v>
      </c>
      <c r="C2214" s="604" t="s">
        <v>1191</v>
      </c>
      <c r="D2214" s="605">
        <v>34</v>
      </c>
      <c r="F2214" s="605">
        <f t="shared" si="18"/>
        <v>0</v>
      </c>
    </row>
    <row r="2215" spans="1:6">
      <c r="B2215" s="722"/>
      <c r="C2215" s="723"/>
      <c r="D2215" s="724"/>
      <c r="E2215" s="724"/>
    </row>
    <row r="2216" spans="1:6">
      <c r="B2216" s="655"/>
    </row>
    <row r="2217" spans="1:6">
      <c r="A2217" s="632" t="s">
        <v>1189</v>
      </c>
      <c r="B2217" s="630" t="s">
        <v>1188</v>
      </c>
      <c r="C2217" s="604" t="s">
        <v>193</v>
      </c>
      <c r="D2217" s="605">
        <v>115</v>
      </c>
      <c r="F2217" s="605">
        <f t="shared" si="18"/>
        <v>0</v>
      </c>
    </row>
    <row r="2218" spans="1:6">
      <c r="B2218" s="630"/>
    </row>
    <row r="2219" spans="1:6">
      <c r="A2219" s="632" t="s">
        <v>1187</v>
      </c>
      <c r="B2219" s="630" t="s">
        <v>1186</v>
      </c>
      <c r="C2219" s="604" t="s">
        <v>39</v>
      </c>
      <c r="D2219" s="605">
        <v>244</v>
      </c>
      <c r="F2219" s="605">
        <f t="shared" si="18"/>
        <v>0</v>
      </c>
    </row>
    <row r="2220" spans="1:6">
      <c r="B2220" s="631"/>
    </row>
    <row r="2221" spans="1:6">
      <c r="A2221" s="635"/>
      <c r="B2221" s="636" t="s">
        <v>1185</v>
      </c>
      <c r="C2221" s="663"/>
      <c r="D2221" s="602"/>
      <c r="E2221" s="602"/>
      <c r="F2221" s="637">
        <f>SUM(F2108:F2220)</f>
        <v>0</v>
      </c>
    </row>
    <row r="2222" spans="1:6">
      <c r="A2222" s="688"/>
    </row>
    <row r="2223" spans="1:6">
      <c r="A2223" s="688"/>
    </row>
    <row r="2224" spans="1:6">
      <c r="A2224" s="636" t="s">
        <v>1184</v>
      </c>
      <c r="B2224" s="721" t="s">
        <v>1183</v>
      </c>
      <c r="C2224" s="663"/>
      <c r="D2224" s="637"/>
      <c r="E2224" s="637"/>
      <c r="F2224" s="602"/>
    </row>
    <row r="2225" spans="1:2">
      <c r="A2225" s="718"/>
      <c r="B2225" s="645" t="s">
        <v>35</v>
      </c>
    </row>
    <row r="2226" spans="1:2" ht="15" customHeight="1">
      <c r="A2226" s="718"/>
      <c r="B2226" s="197" t="s">
        <v>470</v>
      </c>
    </row>
    <row r="2227" spans="1:2" ht="24">
      <c r="A2227" s="638" t="s">
        <v>0</v>
      </c>
      <c r="B2227" s="197" t="s">
        <v>1182</v>
      </c>
    </row>
    <row r="2228" spans="1:2">
      <c r="A2228" s="638" t="s">
        <v>1</v>
      </c>
      <c r="B2228" s="197" t="s">
        <v>1060</v>
      </c>
    </row>
    <row r="2229" spans="1:2">
      <c r="A2229" s="638" t="s">
        <v>289</v>
      </c>
      <c r="B2229" s="197" t="s">
        <v>288</v>
      </c>
    </row>
    <row r="2230" spans="1:2">
      <c r="A2230" s="638" t="s">
        <v>287</v>
      </c>
      <c r="B2230" s="197" t="s">
        <v>286</v>
      </c>
    </row>
    <row r="2231" spans="1:2">
      <c r="A2231" s="638" t="s">
        <v>285</v>
      </c>
      <c r="B2231" s="197" t="s">
        <v>1059</v>
      </c>
    </row>
    <row r="2232" spans="1:2">
      <c r="A2232" s="638" t="s">
        <v>283</v>
      </c>
      <c r="B2232" s="197" t="s">
        <v>282</v>
      </c>
    </row>
    <row r="2233" spans="1:2">
      <c r="A2233" s="638" t="s">
        <v>281</v>
      </c>
      <c r="B2233" s="197" t="s">
        <v>280</v>
      </c>
    </row>
    <row r="2234" spans="1:2" ht="24">
      <c r="A2234" s="638" t="s">
        <v>279</v>
      </c>
      <c r="B2234" s="197" t="s">
        <v>278</v>
      </c>
    </row>
    <row r="2235" spans="1:2">
      <c r="A2235" s="638" t="s">
        <v>277</v>
      </c>
      <c r="B2235" s="197" t="s">
        <v>1058</v>
      </c>
    </row>
    <row r="2236" spans="1:2" ht="24">
      <c r="A2236" s="638" t="s">
        <v>275</v>
      </c>
      <c r="B2236" s="197" t="s">
        <v>1057</v>
      </c>
    </row>
    <row r="2237" spans="1:2">
      <c r="A2237" s="638" t="s">
        <v>2</v>
      </c>
      <c r="B2237" s="198" t="s">
        <v>272</v>
      </c>
    </row>
    <row r="2238" spans="1:2">
      <c r="A2238" s="638"/>
      <c r="B2238" s="197" t="s">
        <v>271</v>
      </c>
    </row>
    <row r="2239" spans="1:2">
      <c r="A2239" s="718"/>
      <c r="B2239" s="197" t="s">
        <v>270</v>
      </c>
    </row>
    <row r="2240" spans="1:2">
      <c r="A2240" s="718"/>
      <c r="B2240" s="197" t="s">
        <v>269</v>
      </c>
    </row>
    <row r="2241" spans="1:2">
      <c r="A2241" s="718"/>
      <c r="B2241" s="197" t="s">
        <v>268</v>
      </c>
    </row>
    <row r="2242" spans="1:2">
      <c r="A2242" s="718"/>
      <c r="B2242" s="197" t="s">
        <v>267</v>
      </c>
    </row>
    <row r="2243" spans="1:2">
      <c r="A2243" s="718"/>
      <c r="B2243" s="197" t="s">
        <v>266</v>
      </c>
    </row>
    <row r="2244" spans="1:2">
      <c r="A2244" s="718"/>
      <c r="B2244" s="197" t="s">
        <v>265</v>
      </c>
    </row>
    <row r="2245" spans="1:2">
      <c r="A2245" s="718"/>
      <c r="B2245" s="197" t="s">
        <v>264</v>
      </c>
    </row>
    <row r="2246" spans="1:2">
      <c r="A2246" s="718"/>
      <c r="B2246" s="197" t="s">
        <v>263</v>
      </c>
    </row>
    <row r="2247" spans="1:2">
      <c r="A2247" s="718"/>
      <c r="B2247" s="197" t="s">
        <v>262</v>
      </c>
    </row>
    <row r="2248" spans="1:2" ht="13.5" customHeight="1">
      <c r="A2248" s="718"/>
      <c r="B2248" s="197" t="s">
        <v>261</v>
      </c>
    </row>
    <row r="2249" spans="1:2">
      <c r="A2249" s="718"/>
      <c r="B2249" s="197" t="s">
        <v>260</v>
      </c>
    </row>
    <row r="2250" spans="1:2">
      <c r="A2250" s="718"/>
      <c r="B2250" s="197" t="s">
        <v>259</v>
      </c>
    </row>
    <row r="2251" spans="1:2" ht="12.75" customHeight="1">
      <c r="A2251" s="718"/>
      <c r="B2251" s="197" t="s">
        <v>258</v>
      </c>
    </row>
    <row r="2252" spans="1:2" ht="27" customHeight="1">
      <c r="A2252" s="718"/>
      <c r="B2252" s="197" t="s">
        <v>257</v>
      </c>
    </row>
    <row r="2253" spans="1:2">
      <c r="A2253" s="718"/>
      <c r="B2253" s="197" t="s">
        <v>256</v>
      </c>
    </row>
    <row r="2254" spans="1:2" ht="24">
      <c r="A2254" s="718"/>
      <c r="B2254" s="197" t="s">
        <v>255</v>
      </c>
    </row>
    <row r="2255" spans="1:2">
      <c r="A2255" s="718"/>
      <c r="B2255" s="197" t="s">
        <v>254</v>
      </c>
    </row>
    <row r="2256" spans="1:2" ht="14.25" customHeight="1">
      <c r="A2256" s="718"/>
      <c r="B2256" s="197" t="s">
        <v>253</v>
      </c>
    </row>
    <row r="2257" spans="1:6">
      <c r="A2257" s="718"/>
      <c r="B2257" s="197" t="s">
        <v>252</v>
      </c>
    </row>
    <row r="2258" spans="1:6" ht="24">
      <c r="A2258" s="718"/>
      <c r="B2258" s="197" t="s">
        <v>251</v>
      </c>
    </row>
    <row r="2259" spans="1:6" ht="25.5" customHeight="1">
      <c r="A2259" s="718"/>
      <c r="B2259" s="197" t="s">
        <v>250</v>
      </c>
    </row>
    <row r="2260" spans="1:6" ht="24">
      <c r="A2260" s="718"/>
      <c r="B2260" s="197" t="s">
        <v>249</v>
      </c>
    </row>
    <row r="2261" spans="1:6" ht="25.5" customHeight="1">
      <c r="A2261" s="638" t="s">
        <v>3</v>
      </c>
      <c r="B2261" s="198" t="s">
        <v>248</v>
      </c>
    </row>
    <row r="2262" spans="1:6" ht="24">
      <c r="A2262" s="638" t="s">
        <v>4</v>
      </c>
      <c r="B2262" s="197" t="s">
        <v>247</v>
      </c>
    </row>
    <row r="2264" spans="1:6" ht="15.75" customHeight="1">
      <c r="B2264" s="649" t="s">
        <v>1056</v>
      </c>
    </row>
    <row r="2265" spans="1:6">
      <c r="B2265" s="649"/>
    </row>
    <row r="2266" spans="1:6">
      <c r="A2266" s="632" t="s">
        <v>1181</v>
      </c>
      <c r="B2266" s="630" t="s">
        <v>2936</v>
      </c>
    </row>
    <row r="2267" spans="1:6" ht="123" customHeight="1">
      <c r="B2267" s="631" t="s">
        <v>1180</v>
      </c>
    </row>
    <row r="2268" spans="1:6">
      <c r="B2268" s="630"/>
      <c r="C2268" s="566" t="s">
        <v>193</v>
      </c>
      <c r="D2268" s="605">
        <v>156.16</v>
      </c>
      <c r="E2268" s="656"/>
      <c r="F2268" s="605">
        <f>+D2268*E2268</f>
        <v>0</v>
      </c>
    </row>
    <row r="2269" spans="1:6" ht="25.5">
      <c r="A2269" s="632" t="s">
        <v>1179</v>
      </c>
      <c r="B2269" s="630" t="s">
        <v>2937</v>
      </c>
    </row>
    <row r="2270" spans="1:6" ht="81.599999999999994" customHeight="1">
      <c r="B2270" s="631" t="s">
        <v>1178</v>
      </c>
    </row>
    <row r="2271" spans="1:6">
      <c r="B2271" s="630"/>
      <c r="C2271" s="566" t="s">
        <v>193</v>
      </c>
      <c r="D2271" s="605">
        <v>255</v>
      </c>
      <c r="E2271" s="656"/>
      <c r="F2271" s="605">
        <f>+D2271*E2271</f>
        <v>0</v>
      </c>
    </row>
    <row r="2272" spans="1:6">
      <c r="A2272" s="634" t="s">
        <v>1177</v>
      </c>
      <c r="B2272" s="630" t="s">
        <v>1176</v>
      </c>
      <c r="C2272" s="566"/>
    </row>
    <row r="2273" spans="1:6">
      <c r="B2273" s="631" t="s">
        <v>1175</v>
      </c>
      <c r="C2273" s="566" t="s">
        <v>399</v>
      </c>
      <c r="D2273" s="605">
        <v>1</v>
      </c>
      <c r="E2273" s="656"/>
      <c r="F2273" s="605">
        <f>+D2273*E2273</f>
        <v>0</v>
      </c>
    </row>
    <row r="2274" spans="1:6">
      <c r="B2274" s="631" t="s">
        <v>1174</v>
      </c>
      <c r="C2274" s="566" t="s">
        <v>399</v>
      </c>
      <c r="D2274" s="605">
        <v>1</v>
      </c>
      <c r="E2274" s="656"/>
      <c r="F2274" s="605">
        <f>+D2274*E2274</f>
        <v>0</v>
      </c>
    </row>
    <row r="2275" spans="1:6">
      <c r="B2275" s="631" t="s">
        <v>1173</v>
      </c>
      <c r="C2275" s="566" t="s">
        <v>399</v>
      </c>
      <c r="D2275" s="605">
        <v>2</v>
      </c>
      <c r="E2275" s="656"/>
      <c r="F2275" s="605">
        <f>+D2275*E2275</f>
        <v>0</v>
      </c>
    </row>
    <row r="2276" spans="1:6">
      <c r="B2276" s="630"/>
      <c r="C2276" s="566"/>
    </row>
    <row r="2277" spans="1:6">
      <c r="A2277" s="632" t="s">
        <v>1172</v>
      </c>
      <c r="B2277" s="630" t="s">
        <v>1171</v>
      </c>
    </row>
    <row r="2278" spans="1:6">
      <c r="B2278" s="631" t="s">
        <v>1170</v>
      </c>
    </row>
    <row r="2279" spans="1:6" ht="38.25">
      <c r="B2279" s="631" t="s">
        <v>1169</v>
      </c>
    </row>
    <row r="2280" spans="1:6" ht="63.75">
      <c r="B2280" s="631" t="s">
        <v>1168</v>
      </c>
    </row>
    <row r="2281" spans="1:6" ht="38.25">
      <c r="B2281" s="631" t="s">
        <v>1167</v>
      </c>
    </row>
    <row r="2282" spans="1:6" ht="66.599999999999994" customHeight="1">
      <c r="B2282" s="631" t="s">
        <v>1166</v>
      </c>
    </row>
    <row r="2283" spans="1:6">
      <c r="B2283" s="630"/>
      <c r="C2283" s="566" t="s">
        <v>193</v>
      </c>
      <c r="D2283" s="605">
        <v>35</v>
      </c>
      <c r="E2283" s="656"/>
      <c r="F2283" s="605">
        <f>+D2283*E2283</f>
        <v>0</v>
      </c>
    </row>
    <row r="2284" spans="1:6" ht="93.95" customHeight="1">
      <c r="A2284" s="632" t="s">
        <v>1165</v>
      </c>
      <c r="B2284" s="630" t="s">
        <v>2938</v>
      </c>
    </row>
    <row r="2285" spans="1:6">
      <c r="B2285" s="630"/>
      <c r="C2285" s="566" t="s">
        <v>193</v>
      </c>
      <c r="D2285" s="605">
        <v>70.86</v>
      </c>
      <c r="E2285" s="656"/>
      <c r="F2285" s="605">
        <f>+D2285*E2285</f>
        <v>0</v>
      </c>
    </row>
    <row r="2286" spans="1:6">
      <c r="A2286" s="632" t="s">
        <v>1164</v>
      </c>
      <c r="B2286" s="630" t="s">
        <v>2939</v>
      </c>
    </row>
    <row r="2287" spans="1:6" ht="63.75">
      <c r="B2287" s="631" t="s">
        <v>1163</v>
      </c>
    </row>
    <row r="2288" spans="1:6">
      <c r="B2288" s="631" t="s">
        <v>1162</v>
      </c>
      <c r="C2288" s="566" t="s">
        <v>193</v>
      </c>
      <c r="D2288" s="605">
        <v>30.42</v>
      </c>
      <c r="E2288" s="656"/>
      <c r="F2288" s="605">
        <f t="shared" ref="F2288:F2293" si="19">+D2288*E2288</f>
        <v>0</v>
      </c>
    </row>
    <row r="2289" spans="1:6">
      <c r="B2289" s="631" t="s">
        <v>1161</v>
      </c>
      <c r="C2289" s="566" t="s">
        <v>193</v>
      </c>
      <c r="D2289" s="605">
        <v>30.24</v>
      </c>
      <c r="E2289" s="656"/>
      <c r="F2289" s="605">
        <f t="shared" si="19"/>
        <v>0</v>
      </c>
    </row>
    <row r="2290" spans="1:6">
      <c r="B2290" s="631" t="s">
        <v>1160</v>
      </c>
      <c r="C2290" s="566" t="s">
        <v>193</v>
      </c>
      <c r="D2290" s="605">
        <v>15.8</v>
      </c>
      <c r="E2290" s="656"/>
      <c r="F2290" s="605">
        <f t="shared" si="19"/>
        <v>0</v>
      </c>
    </row>
    <row r="2291" spans="1:6">
      <c r="B2291" s="631" t="s">
        <v>1159</v>
      </c>
      <c r="C2291" s="566" t="s">
        <v>193</v>
      </c>
      <c r="D2291" s="605">
        <v>61.35</v>
      </c>
      <c r="E2291" s="656"/>
      <c r="F2291" s="605">
        <f t="shared" si="19"/>
        <v>0</v>
      </c>
    </row>
    <row r="2292" spans="1:6">
      <c r="B2292" s="631" t="s">
        <v>1158</v>
      </c>
      <c r="C2292" s="566" t="s">
        <v>193</v>
      </c>
      <c r="D2292" s="605">
        <v>35.4</v>
      </c>
      <c r="E2292" s="656"/>
      <c r="F2292" s="605">
        <f t="shared" si="19"/>
        <v>0</v>
      </c>
    </row>
    <row r="2293" spans="1:6">
      <c r="B2293" s="631" t="s">
        <v>1157</v>
      </c>
      <c r="C2293" s="566" t="s">
        <v>193</v>
      </c>
      <c r="D2293" s="605">
        <v>425.28</v>
      </c>
      <c r="E2293" s="656"/>
      <c r="F2293" s="605">
        <f t="shared" si="19"/>
        <v>0</v>
      </c>
    </row>
    <row r="2294" spans="1:6">
      <c r="B2294" s="631"/>
    </row>
    <row r="2295" spans="1:6">
      <c r="A2295" s="632" t="s">
        <v>1156</v>
      </c>
      <c r="B2295" s="630" t="s">
        <v>2940</v>
      </c>
    </row>
    <row r="2296" spans="1:6" ht="38.25">
      <c r="B2296" s="631" t="s">
        <v>1155</v>
      </c>
    </row>
    <row r="2297" spans="1:6">
      <c r="B2297" s="631"/>
      <c r="C2297" s="566" t="s">
        <v>193</v>
      </c>
      <c r="D2297" s="605">
        <v>1645</v>
      </c>
      <c r="E2297" s="656"/>
      <c r="F2297" s="605">
        <f>+D2297*E2297</f>
        <v>0</v>
      </c>
    </row>
    <row r="2298" spans="1:6">
      <c r="B2298" s="631"/>
      <c r="C2298" s="566"/>
    </row>
    <row r="2299" spans="1:6">
      <c r="A2299" s="634" t="s">
        <v>1154</v>
      </c>
      <c r="B2299" s="631" t="s">
        <v>1153</v>
      </c>
      <c r="C2299" s="566" t="s">
        <v>193</v>
      </c>
      <c r="D2299" s="605">
        <v>778.32</v>
      </c>
      <c r="E2299" s="656"/>
      <c r="F2299" s="605">
        <f>+D2299*E2299</f>
        <v>0</v>
      </c>
    </row>
    <row r="2300" spans="1:6">
      <c r="B2300" s="631"/>
    </row>
    <row r="2301" spans="1:6">
      <c r="A2301" s="635"/>
      <c r="B2301" s="636" t="s">
        <v>1152</v>
      </c>
      <c r="C2301" s="663"/>
      <c r="D2301" s="602"/>
      <c r="E2301" s="602"/>
      <c r="F2301" s="637">
        <f>SUM(F2225:F2300)</f>
        <v>0</v>
      </c>
    </row>
    <row r="2304" spans="1:6">
      <c r="A2304" s="636" t="s">
        <v>1151</v>
      </c>
      <c r="B2304" s="721" t="s">
        <v>1150</v>
      </c>
      <c r="C2304" s="663"/>
      <c r="D2304" s="637"/>
      <c r="E2304" s="637"/>
      <c r="F2304" s="602"/>
    </row>
    <row r="2305" spans="1:2">
      <c r="A2305" s="718"/>
      <c r="B2305" s="645" t="s">
        <v>35</v>
      </c>
    </row>
    <row r="2306" spans="1:2" ht="14.25" customHeight="1">
      <c r="A2306" s="718"/>
      <c r="B2306" s="197" t="s">
        <v>470</v>
      </c>
    </row>
    <row r="2307" spans="1:2" ht="24">
      <c r="A2307" s="638" t="s">
        <v>0</v>
      </c>
      <c r="B2307" s="197" t="s">
        <v>1061</v>
      </c>
    </row>
    <row r="2308" spans="1:2">
      <c r="A2308" s="638" t="s">
        <v>1</v>
      </c>
      <c r="B2308" s="197" t="s">
        <v>1060</v>
      </c>
    </row>
    <row r="2309" spans="1:2">
      <c r="A2309" s="638" t="s">
        <v>289</v>
      </c>
      <c r="B2309" s="197" t="s">
        <v>288</v>
      </c>
    </row>
    <row r="2310" spans="1:2">
      <c r="A2310" s="638" t="s">
        <v>287</v>
      </c>
      <c r="B2310" s="197" t="s">
        <v>286</v>
      </c>
    </row>
    <row r="2311" spans="1:2">
      <c r="A2311" s="638" t="s">
        <v>285</v>
      </c>
      <c r="B2311" s="197" t="s">
        <v>1059</v>
      </c>
    </row>
    <row r="2312" spans="1:2">
      <c r="A2312" s="638" t="s">
        <v>283</v>
      </c>
      <c r="B2312" s="197" t="s">
        <v>282</v>
      </c>
    </row>
    <row r="2313" spans="1:2">
      <c r="A2313" s="638" t="s">
        <v>281</v>
      </c>
      <c r="B2313" s="197" t="s">
        <v>280</v>
      </c>
    </row>
    <row r="2314" spans="1:2" ht="24">
      <c r="A2314" s="638" t="s">
        <v>279</v>
      </c>
      <c r="B2314" s="197" t="s">
        <v>278</v>
      </c>
    </row>
    <row r="2315" spans="1:2">
      <c r="A2315" s="638" t="s">
        <v>277</v>
      </c>
      <c r="B2315" s="197" t="s">
        <v>1058</v>
      </c>
    </row>
    <row r="2316" spans="1:2" ht="24">
      <c r="A2316" s="638" t="s">
        <v>275</v>
      </c>
      <c r="B2316" s="197" t="s">
        <v>1057</v>
      </c>
    </row>
    <row r="2317" spans="1:2">
      <c r="A2317" s="638" t="s">
        <v>2</v>
      </c>
      <c r="B2317" s="198" t="s">
        <v>272</v>
      </c>
    </row>
    <row r="2318" spans="1:2">
      <c r="A2318" s="638"/>
      <c r="B2318" s="197" t="s">
        <v>271</v>
      </c>
    </row>
    <row r="2319" spans="1:2">
      <c r="A2319" s="718"/>
      <c r="B2319" s="197" t="s">
        <v>270</v>
      </c>
    </row>
    <row r="2320" spans="1:2">
      <c r="A2320" s="718"/>
      <c r="B2320" s="197" t="s">
        <v>269</v>
      </c>
    </row>
    <row r="2321" spans="1:2">
      <c r="A2321" s="718"/>
      <c r="B2321" s="197" t="s">
        <v>268</v>
      </c>
    </row>
    <row r="2322" spans="1:2">
      <c r="A2322" s="718"/>
      <c r="B2322" s="197" t="s">
        <v>267</v>
      </c>
    </row>
    <row r="2323" spans="1:2">
      <c r="A2323" s="718"/>
      <c r="B2323" s="197" t="s">
        <v>266</v>
      </c>
    </row>
    <row r="2324" spans="1:2">
      <c r="A2324" s="718"/>
      <c r="B2324" s="197" t="s">
        <v>265</v>
      </c>
    </row>
    <row r="2325" spans="1:2">
      <c r="A2325" s="718"/>
      <c r="B2325" s="197" t="s">
        <v>264</v>
      </c>
    </row>
    <row r="2326" spans="1:2">
      <c r="A2326" s="718"/>
      <c r="B2326" s="197" t="s">
        <v>263</v>
      </c>
    </row>
    <row r="2327" spans="1:2">
      <c r="A2327" s="718"/>
      <c r="B2327" s="197" t="s">
        <v>262</v>
      </c>
    </row>
    <row r="2328" spans="1:2" ht="24">
      <c r="A2328" s="718"/>
      <c r="B2328" s="197" t="s">
        <v>261</v>
      </c>
    </row>
    <row r="2329" spans="1:2">
      <c r="A2329" s="718"/>
      <c r="B2329" s="197" t="s">
        <v>260</v>
      </c>
    </row>
    <row r="2330" spans="1:2">
      <c r="A2330" s="718"/>
      <c r="B2330" s="197" t="s">
        <v>259</v>
      </c>
    </row>
    <row r="2331" spans="1:2">
      <c r="A2331" s="718"/>
      <c r="B2331" s="197" t="s">
        <v>258</v>
      </c>
    </row>
    <row r="2332" spans="1:2" ht="27" customHeight="1">
      <c r="A2332" s="718"/>
      <c r="B2332" s="197" t="s">
        <v>257</v>
      </c>
    </row>
    <row r="2333" spans="1:2">
      <c r="A2333" s="718"/>
      <c r="B2333" s="197" t="s">
        <v>256</v>
      </c>
    </row>
    <row r="2334" spans="1:2" ht="24">
      <c r="A2334" s="718"/>
      <c r="B2334" s="197" t="s">
        <v>255</v>
      </c>
    </row>
    <row r="2335" spans="1:2">
      <c r="A2335" s="718"/>
      <c r="B2335" s="197" t="s">
        <v>254</v>
      </c>
    </row>
    <row r="2336" spans="1:2" ht="15" customHeight="1">
      <c r="A2336" s="718"/>
      <c r="B2336" s="197" t="s">
        <v>253</v>
      </c>
    </row>
    <row r="2337" spans="1:6">
      <c r="A2337" s="718"/>
      <c r="B2337" s="197" t="s">
        <v>252</v>
      </c>
    </row>
    <row r="2338" spans="1:6" ht="24">
      <c r="A2338" s="718"/>
      <c r="B2338" s="197" t="s">
        <v>251</v>
      </c>
    </row>
    <row r="2339" spans="1:6" ht="24">
      <c r="A2339" s="718"/>
      <c r="B2339" s="197" t="s">
        <v>250</v>
      </c>
    </row>
    <row r="2340" spans="1:6" ht="24">
      <c r="A2340" s="718"/>
      <c r="B2340" s="197" t="s">
        <v>249</v>
      </c>
    </row>
    <row r="2341" spans="1:6" ht="26.25" customHeight="1">
      <c r="A2341" s="638" t="s">
        <v>3</v>
      </c>
      <c r="B2341" s="198" t="s">
        <v>248</v>
      </c>
    </row>
    <row r="2342" spans="1:6" ht="27" customHeight="1">
      <c r="A2342" s="638" t="s">
        <v>4</v>
      </c>
      <c r="B2342" s="197" t="s">
        <v>247</v>
      </c>
    </row>
    <row r="2344" spans="1:6" ht="30">
      <c r="B2344" s="649" t="s">
        <v>1056</v>
      </c>
    </row>
    <row r="2345" spans="1:6">
      <c r="B2345" s="630"/>
    </row>
    <row r="2346" spans="1:6" ht="158.1" customHeight="1">
      <c r="A2346" s="632" t="s">
        <v>1149</v>
      </c>
      <c r="B2346" s="631" t="s">
        <v>1148</v>
      </c>
      <c r="C2346" s="652"/>
      <c r="D2346" s="692"/>
    </row>
    <row r="2347" spans="1:6">
      <c r="A2347" s="632" t="s">
        <v>179</v>
      </c>
      <c r="B2347" s="725" t="s">
        <v>1147</v>
      </c>
      <c r="C2347" s="695" t="s">
        <v>39</v>
      </c>
      <c r="D2347" s="692">
        <v>54</v>
      </c>
    </row>
    <row r="2348" spans="1:6">
      <c r="A2348" s="726" t="s">
        <v>177</v>
      </c>
      <c r="B2348" s="727" t="s">
        <v>1146</v>
      </c>
      <c r="C2348" s="728" t="s">
        <v>76</v>
      </c>
      <c r="D2348" s="729">
        <v>262.5</v>
      </c>
    </row>
    <row r="2349" spans="1:6">
      <c r="B2349" s="725"/>
      <c r="C2349" s="695" t="s">
        <v>946</v>
      </c>
      <c r="D2349" s="692">
        <v>1</v>
      </c>
      <c r="E2349" s="656"/>
      <c r="F2349" s="605">
        <f>+D2349*E2349</f>
        <v>0</v>
      </c>
    </row>
    <row r="2350" spans="1:6">
      <c r="B2350" s="631"/>
    </row>
    <row r="2351" spans="1:6">
      <c r="A2351" s="635"/>
      <c r="B2351" s="636" t="s">
        <v>1145</v>
      </c>
      <c r="C2351" s="663"/>
      <c r="D2351" s="602"/>
      <c r="E2351" s="602"/>
      <c r="F2351" s="637">
        <f>SUM(F2305:F2350)</f>
        <v>0</v>
      </c>
    </row>
    <row r="2354" spans="1:6">
      <c r="A2354" s="636" t="s">
        <v>1144</v>
      </c>
      <c r="B2354" s="721" t="s">
        <v>1143</v>
      </c>
      <c r="C2354" s="663"/>
      <c r="D2354" s="637"/>
      <c r="E2354" s="637"/>
      <c r="F2354" s="602"/>
    </row>
    <row r="2355" spans="1:6">
      <c r="A2355" s="718"/>
      <c r="B2355" s="645" t="s">
        <v>35</v>
      </c>
    </row>
    <row r="2356" spans="1:6">
      <c r="A2356" s="718"/>
      <c r="B2356" s="197" t="s">
        <v>470</v>
      </c>
    </row>
    <row r="2357" spans="1:6" ht="24">
      <c r="A2357" s="638" t="s">
        <v>0</v>
      </c>
      <c r="B2357" s="197" t="s">
        <v>1061</v>
      </c>
    </row>
    <row r="2358" spans="1:6">
      <c r="A2358" s="638" t="s">
        <v>1</v>
      </c>
      <c r="B2358" s="197" t="s">
        <v>1060</v>
      </c>
    </row>
    <row r="2359" spans="1:6">
      <c r="A2359" s="638" t="s">
        <v>289</v>
      </c>
      <c r="B2359" s="197" t="s">
        <v>288</v>
      </c>
    </row>
    <row r="2360" spans="1:6">
      <c r="A2360" s="638" t="s">
        <v>287</v>
      </c>
      <c r="B2360" s="197" t="s">
        <v>286</v>
      </c>
    </row>
    <row r="2361" spans="1:6">
      <c r="A2361" s="638" t="s">
        <v>285</v>
      </c>
      <c r="B2361" s="197" t="s">
        <v>1059</v>
      </c>
    </row>
    <row r="2362" spans="1:6">
      <c r="A2362" s="638" t="s">
        <v>283</v>
      </c>
      <c r="B2362" s="197" t="s">
        <v>282</v>
      </c>
    </row>
    <row r="2363" spans="1:6">
      <c r="A2363" s="638" t="s">
        <v>281</v>
      </c>
      <c r="B2363" s="197" t="s">
        <v>280</v>
      </c>
    </row>
    <row r="2364" spans="1:6" ht="24">
      <c r="A2364" s="638" t="s">
        <v>279</v>
      </c>
      <c r="B2364" s="197" t="s">
        <v>278</v>
      </c>
    </row>
    <row r="2365" spans="1:6">
      <c r="A2365" s="638" t="s">
        <v>277</v>
      </c>
      <c r="B2365" s="197" t="s">
        <v>1058</v>
      </c>
    </row>
    <row r="2366" spans="1:6" ht="24">
      <c r="A2366" s="638" t="s">
        <v>275</v>
      </c>
      <c r="B2366" s="197" t="s">
        <v>1057</v>
      </c>
    </row>
    <row r="2367" spans="1:6">
      <c r="A2367" s="638" t="s">
        <v>2</v>
      </c>
      <c r="B2367" s="198" t="s">
        <v>272</v>
      </c>
    </row>
    <row r="2368" spans="1:6">
      <c r="A2368" s="638"/>
      <c r="B2368" s="197" t="s">
        <v>271</v>
      </c>
    </row>
    <row r="2369" spans="1:2">
      <c r="A2369" s="718"/>
      <c r="B2369" s="197" t="s">
        <v>270</v>
      </c>
    </row>
    <row r="2370" spans="1:2">
      <c r="A2370" s="718"/>
      <c r="B2370" s="197" t="s">
        <v>269</v>
      </c>
    </row>
    <row r="2371" spans="1:2">
      <c r="A2371" s="718"/>
      <c r="B2371" s="197" t="s">
        <v>268</v>
      </c>
    </row>
    <row r="2372" spans="1:2">
      <c r="A2372" s="718"/>
      <c r="B2372" s="197" t="s">
        <v>267</v>
      </c>
    </row>
    <row r="2373" spans="1:2">
      <c r="A2373" s="718"/>
      <c r="B2373" s="197" t="s">
        <v>266</v>
      </c>
    </row>
    <row r="2374" spans="1:2">
      <c r="A2374" s="718"/>
      <c r="B2374" s="197" t="s">
        <v>265</v>
      </c>
    </row>
    <row r="2375" spans="1:2">
      <c r="A2375" s="718"/>
      <c r="B2375" s="197" t="s">
        <v>264</v>
      </c>
    </row>
    <row r="2376" spans="1:2">
      <c r="A2376" s="718"/>
      <c r="B2376" s="197" t="s">
        <v>263</v>
      </c>
    </row>
    <row r="2377" spans="1:2">
      <c r="A2377" s="718"/>
      <c r="B2377" s="197" t="s">
        <v>262</v>
      </c>
    </row>
    <row r="2378" spans="1:2" ht="24">
      <c r="A2378" s="718"/>
      <c r="B2378" s="197" t="s">
        <v>261</v>
      </c>
    </row>
    <row r="2379" spans="1:2">
      <c r="A2379" s="718"/>
      <c r="B2379" s="197" t="s">
        <v>260</v>
      </c>
    </row>
    <row r="2380" spans="1:2">
      <c r="A2380" s="718"/>
      <c r="B2380" s="197" t="s">
        <v>259</v>
      </c>
    </row>
    <row r="2381" spans="1:2">
      <c r="A2381" s="718"/>
      <c r="B2381" s="197" t="s">
        <v>258</v>
      </c>
    </row>
    <row r="2382" spans="1:2" ht="24">
      <c r="A2382" s="718"/>
      <c r="B2382" s="197" t="s">
        <v>257</v>
      </c>
    </row>
    <row r="2383" spans="1:2">
      <c r="A2383" s="718"/>
      <c r="B2383" s="197" t="s">
        <v>256</v>
      </c>
    </row>
    <row r="2384" spans="1:2" ht="24">
      <c r="A2384" s="718"/>
      <c r="B2384" s="197" t="s">
        <v>255</v>
      </c>
    </row>
    <row r="2385" spans="1:6">
      <c r="A2385" s="718"/>
      <c r="B2385" s="197" t="s">
        <v>254</v>
      </c>
    </row>
    <row r="2386" spans="1:6">
      <c r="A2386" s="718"/>
      <c r="B2386" s="197" t="s">
        <v>253</v>
      </c>
    </row>
    <row r="2387" spans="1:6">
      <c r="A2387" s="718"/>
      <c r="B2387" s="197" t="s">
        <v>252</v>
      </c>
    </row>
    <row r="2388" spans="1:6" ht="24">
      <c r="A2388" s="718"/>
      <c r="B2388" s="197" t="s">
        <v>251</v>
      </c>
    </row>
    <row r="2389" spans="1:6" ht="24">
      <c r="A2389" s="718"/>
      <c r="B2389" s="197" t="s">
        <v>250</v>
      </c>
    </row>
    <row r="2390" spans="1:6" ht="24">
      <c r="A2390" s="718"/>
      <c r="B2390" s="197" t="s">
        <v>249</v>
      </c>
    </row>
    <row r="2391" spans="1:6" ht="24">
      <c r="A2391" s="718"/>
      <c r="B2391" s="197" t="s">
        <v>247</v>
      </c>
    </row>
    <row r="2392" spans="1:6" ht="24">
      <c r="A2392" s="638" t="s">
        <v>3</v>
      </c>
      <c r="B2392" s="198" t="s">
        <v>248</v>
      </c>
    </row>
    <row r="2393" spans="1:6" ht="24">
      <c r="A2393" s="638" t="s">
        <v>4</v>
      </c>
      <c r="B2393" s="197" t="s">
        <v>247</v>
      </c>
    </row>
    <row r="2394" spans="1:6">
      <c r="A2394" s="638" t="s">
        <v>143</v>
      </c>
      <c r="B2394" s="569" t="s">
        <v>2805</v>
      </c>
    </row>
    <row r="2395" spans="1:6">
      <c r="B2395" s="630" t="s">
        <v>1056</v>
      </c>
    </row>
    <row r="2396" spans="1:6">
      <c r="B2396" s="630"/>
    </row>
    <row r="2397" spans="1:6">
      <c r="A2397" s="651"/>
      <c r="B2397" s="630" t="s">
        <v>1142</v>
      </c>
      <c r="C2397" s="652"/>
      <c r="D2397" s="692"/>
      <c r="E2397" s="692"/>
      <c r="F2397" s="692"/>
    </row>
    <row r="2398" spans="1:6">
      <c r="A2398" s="651"/>
      <c r="B2398" s="631" t="s">
        <v>1141</v>
      </c>
      <c r="C2398" s="702"/>
      <c r="E2398" s="692"/>
      <c r="F2398" s="692"/>
    </row>
    <row r="2399" spans="1:6" ht="38.25">
      <c r="A2399" s="651"/>
      <c r="B2399" s="631" t="s">
        <v>1140</v>
      </c>
      <c r="C2399" s="702"/>
    </row>
    <row r="2400" spans="1:6" ht="38.25">
      <c r="A2400" s="651"/>
      <c r="B2400" s="631" t="s">
        <v>1139</v>
      </c>
      <c r="C2400" s="702"/>
    </row>
    <row r="2401" spans="1:6" ht="38.25">
      <c r="A2401" s="651"/>
      <c r="B2401" s="631" t="s">
        <v>1138</v>
      </c>
      <c r="C2401" s="702"/>
    </row>
    <row r="2402" spans="1:6">
      <c r="A2402" s="651" t="s">
        <v>1055</v>
      </c>
      <c r="B2402" s="630" t="s">
        <v>1137</v>
      </c>
      <c r="C2402" s="701"/>
      <c r="D2402" s="694"/>
      <c r="E2402" s="694"/>
      <c r="F2402" s="694"/>
    </row>
    <row r="2403" spans="1:6" ht="38.25">
      <c r="A2403" s="703"/>
      <c r="B2403" s="631" t="s">
        <v>2941</v>
      </c>
      <c r="C2403" s="652"/>
      <c r="D2403" s="692"/>
      <c r="E2403" s="692"/>
      <c r="F2403" s="692"/>
    </row>
    <row r="2404" spans="1:6">
      <c r="A2404" s="703"/>
      <c r="B2404" s="630" t="s">
        <v>1136</v>
      </c>
      <c r="C2404" s="652"/>
      <c r="D2404" s="692"/>
      <c r="E2404" s="692"/>
      <c r="F2404" s="692"/>
    </row>
    <row r="2405" spans="1:6" ht="38.25">
      <c r="A2405" s="651"/>
      <c r="B2405" s="631" t="s">
        <v>1135</v>
      </c>
      <c r="C2405" s="652"/>
      <c r="D2405" s="692"/>
      <c r="E2405" s="692"/>
      <c r="F2405" s="692"/>
    </row>
    <row r="2406" spans="1:6">
      <c r="A2406" s="651"/>
      <c r="B2406" s="630" t="s">
        <v>1134</v>
      </c>
      <c r="C2406" s="652"/>
      <c r="D2406" s="692"/>
      <c r="E2406" s="692"/>
      <c r="F2406" s="692"/>
    </row>
    <row r="2407" spans="1:6" ht="25.5">
      <c r="A2407" s="651"/>
      <c r="B2407" s="631" t="s">
        <v>1133</v>
      </c>
      <c r="C2407" s="652"/>
      <c r="D2407" s="692"/>
      <c r="E2407" s="692"/>
      <c r="F2407" s="692"/>
    </row>
    <row r="2408" spans="1:6">
      <c r="A2408" s="651"/>
      <c r="B2408" s="630" t="s">
        <v>1132</v>
      </c>
      <c r="C2408" s="652"/>
      <c r="D2408" s="692"/>
      <c r="E2408" s="692"/>
      <c r="F2408" s="692"/>
    </row>
    <row r="2409" spans="1:6" ht="53.1" customHeight="1">
      <c r="A2409" s="651"/>
      <c r="B2409" s="631" t="s">
        <v>1131</v>
      </c>
      <c r="C2409" s="652"/>
      <c r="D2409" s="692"/>
      <c r="E2409" s="692"/>
      <c r="F2409" s="692"/>
    </row>
    <row r="2410" spans="1:6">
      <c r="A2410" s="651"/>
      <c r="B2410" s="630" t="s">
        <v>1130</v>
      </c>
      <c r="C2410" s="652"/>
      <c r="D2410" s="692"/>
      <c r="E2410" s="692"/>
      <c r="F2410" s="692"/>
    </row>
    <row r="2411" spans="1:6" ht="25.5">
      <c r="A2411" s="651"/>
      <c r="B2411" s="631" t="s">
        <v>1129</v>
      </c>
      <c r="C2411" s="652"/>
      <c r="D2411" s="692"/>
      <c r="E2411" s="692"/>
      <c r="F2411" s="692"/>
    </row>
    <row r="2412" spans="1:6">
      <c r="A2412" s="651"/>
      <c r="B2412" s="630" t="s">
        <v>1128</v>
      </c>
      <c r="C2412" s="652"/>
      <c r="D2412" s="692"/>
      <c r="E2412" s="692"/>
      <c r="F2412" s="692"/>
    </row>
    <row r="2413" spans="1:6" ht="80.45" customHeight="1">
      <c r="A2413" s="651"/>
      <c r="B2413" s="631" t="s">
        <v>1127</v>
      </c>
      <c r="C2413" s="652"/>
      <c r="D2413" s="692"/>
      <c r="E2413" s="692"/>
      <c r="F2413" s="692"/>
    </row>
    <row r="2414" spans="1:6">
      <c r="A2414" s="651"/>
      <c r="B2414" s="630" t="s">
        <v>1126</v>
      </c>
      <c r="C2414" s="652"/>
      <c r="D2414" s="692"/>
      <c r="E2414" s="692"/>
      <c r="F2414" s="692"/>
    </row>
    <row r="2415" spans="1:6" ht="51">
      <c r="A2415" s="651"/>
      <c r="B2415" s="631" t="s">
        <v>1125</v>
      </c>
      <c r="C2415" s="652"/>
      <c r="D2415" s="692"/>
      <c r="E2415" s="692"/>
      <c r="F2415" s="692"/>
    </row>
    <row r="2416" spans="1:6">
      <c r="A2416" s="651"/>
      <c r="B2416" s="630" t="s">
        <v>1113</v>
      </c>
      <c r="C2416" s="652"/>
      <c r="D2416" s="692"/>
      <c r="E2416" s="692"/>
      <c r="F2416" s="692"/>
    </row>
    <row r="2417" spans="1:6">
      <c r="A2417" s="651"/>
      <c r="B2417" s="631" t="s">
        <v>1124</v>
      </c>
      <c r="C2417" s="652"/>
      <c r="D2417" s="692"/>
      <c r="E2417" s="692"/>
      <c r="F2417" s="692"/>
    </row>
    <row r="2418" spans="1:6">
      <c r="A2418" s="651"/>
      <c r="B2418" s="631"/>
      <c r="C2418" s="652"/>
      <c r="D2418" s="692"/>
      <c r="E2418" s="692"/>
      <c r="F2418" s="692"/>
    </row>
    <row r="2419" spans="1:6">
      <c r="A2419" s="651" t="s">
        <v>179</v>
      </c>
      <c r="B2419" s="631" t="s">
        <v>1123</v>
      </c>
      <c r="C2419" s="695" t="s">
        <v>399</v>
      </c>
      <c r="D2419" s="692">
        <v>7</v>
      </c>
      <c r="E2419" s="696"/>
      <c r="F2419" s="692">
        <f t="shared" ref="F2419:F2426" si="20">D2419*E2419</f>
        <v>0</v>
      </c>
    </row>
    <row r="2420" spans="1:6">
      <c r="A2420" s="651" t="s">
        <v>177</v>
      </c>
      <c r="B2420" s="631" t="s">
        <v>1122</v>
      </c>
      <c r="C2420" s="695" t="s">
        <v>399</v>
      </c>
      <c r="D2420" s="692">
        <v>8</v>
      </c>
      <c r="E2420" s="696"/>
      <c r="F2420" s="692">
        <f t="shared" si="20"/>
        <v>0</v>
      </c>
    </row>
    <row r="2421" spans="1:6">
      <c r="A2421" s="651" t="s">
        <v>175</v>
      </c>
      <c r="B2421" s="631" t="s">
        <v>1121</v>
      </c>
      <c r="C2421" s="695" t="s">
        <v>399</v>
      </c>
      <c r="D2421" s="692">
        <v>7</v>
      </c>
      <c r="E2421" s="696"/>
      <c r="F2421" s="692">
        <f t="shared" si="20"/>
        <v>0</v>
      </c>
    </row>
    <row r="2422" spans="1:6">
      <c r="A2422" s="651" t="s">
        <v>173</v>
      </c>
      <c r="B2422" s="631" t="s">
        <v>1120</v>
      </c>
      <c r="C2422" s="695" t="s">
        <v>399</v>
      </c>
      <c r="D2422" s="692">
        <v>8</v>
      </c>
      <c r="E2422" s="696"/>
      <c r="F2422" s="692">
        <f t="shared" si="20"/>
        <v>0</v>
      </c>
    </row>
    <row r="2423" spans="1:6">
      <c r="A2423" s="651" t="s">
        <v>171</v>
      </c>
      <c r="B2423" s="631" t="s">
        <v>1119</v>
      </c>
      <c r="C2423" s="695" t="s">
        <v>399</v>
      </c>
      <c r="D2423" s="692">
        <v>14</v>
      </c>
      <c r="E2423" s="696"/>
      <c r="F2423" s="692">
        <f t="shared" si="20"/>
        <v>0</v>
      </c>
    </row>
    <row r="2424" spans="1:6">
      <c r="A2424" s="651" t="s">
        <v>169</v>
      </c>
      <c r="B2424" s="631" t="s">
        <v>1118</v>
      </c>
      <c r="C2424" s="695" t="s">
        <v>399</v>
      </c>
      <c r="D2424" s="692">
        <v>8</v>
      </c>
      <c r="E2424" s="696"/>
      <c r="F2424" s="692">
        <f t="shared" si="20"/>
        <v>0</v>
      </c>
    </row>
    <row r="2425" spans="1:6">
      <c r="A2425" s="651" t="s">
        <v>167</v>
      </c>
      <c r="B2425" s="631" t="s">
        <v>1117</v>
      </c>
      <c r="C2425" s="695" t="s">
        <v>399</v>
      </c>
      <c r="D2425" s="692">
        <v>14</v>
      </c>
      <c r="E2425" s="696"/>
      <c r="F2425" s="692">
        <f t="shared" si="20"/>
        <v>0</v>
      </c>
    </row>
    <row r="2426" spans="1:6">
      <c r="A2426" s="651" t="s">
        <v>165</v>
      </c>
      <c r="B2426" s="631" t="s">
        <v>1116</v>
      </c>
      <c r="C2426" s="695" t="s">
        <v>399</v>
      </c>
      <c r="D2426" s="692">
        <v>8</v>
      </c>
      <c r="E2426" s="696"/>
      <c r="F2426" s="692">
        <f t="shared" si="20"/>
        <v>0</v>
      </c>
    </row>
    <row r="2427" spans="1:6">
      <c r="A2427" s="651"/>
      <c r="B2427" s="631"/>
      <c r="C2427" s="695"/>
      <c r="D2427" s="692"/>
      <c r="E2427" s="692"/>
      <c r="F2427" s="692"/>
    </row>
    <row r="2428" spans="1:6" ht="119.45" customHeight="1">
      <c r="A2428" s="703" t="s">
        <v>1115</v>
      </c>
      <c r="B2428" s="631" t="s">
        <v>1114</v>
      </c>
      <c r="C2428" s="695"/>
      <c r="D2428" s="692"/>
      <c r="E2428" s="692"/>
      <c r="F2428" s="692"/>
    </row>
    <row r="2429" spans="1:6">
      <c r="A2429" s="651"/>
      <c r="B2429" s="630" t="s">
        <v>1113</v>
      </c>
      <c r="C2429" s="695"/>
      <c r="D2429" s="692"/>
      <c r="E2429" s="692"/>
      <c r="F2429" s="692"/>
    </row>
    <row r="2430" spans="1:6">
      <c r="A2430" s="651"/>
      <c r="B2430" s="631" t="s">
        <v>1112</v>
      </c>
      <c r="C2430" s="695"/>
      <c r="D2430" s="692"/>
      <c r="E2430" s="692"/>
      <c r="F2430" s="692"/>
    </row>
    <row r="2431" spans="1:6">
      <c r="A2431" s="651" t="s">
        <v>179</v>
      </c>
      <c r="B2431" s="606" t="s">
        <v>1111</v>
      </c>
      <c r="C2431" s="695" t="s">
        <v>399</v>
      </c>
      <c r="D2431" s="730">
        <v>9</v>
      </c>
      <c r="E2431" s="731"/>
      <c r="F2431" s="653">
        <f t="shared" ref="F2431:F2452" si="21">D2431*E2431</f>
        <v>0</v>
      </c>
    </row>
    <row r="2432" spans="1:6">
      <c r="A2432" s="651" t="s">
        <v>177</v>
      </c>
      <c r="B2432" s="606" t="s">
        <v>1110</v>
      </c>
      <c r="C2432" s="695" t="s">
        <v>399</v>
      </c>
      <c r="D2432" s="730">
        <v>8</v>
      </c>
      <c r="E2432" s="731"/>
      <c r="F2432" s="653">
        <f t="shared" si="21"/>
        <v>0</v>
      </c>
    </row>
    <row r="2433" spans="1:6">
      <c r="A2433" s="651" t="s">
        <v>175</v>
      </c>
      <c r="B2433" s="606" t="s">
        <v>1109</v>
      </c>
      <c r="C2433" s="695" t="s">
        <v>399</v>
      </c>
      <c r="D2433" s="730">
        <v>6</v>
      </c>
      <c r="E2433" s="731"/>
      <c r="F2433" s="653">
        <f t="shared" si="21"/>
        <v>0</v>
      </c>
    </row>
    <row r="2434" spans="1:6">
      <c r="A2434" s="651" t="s">
        <v>173</v>
      </c>
      <c r="B2434" s="606" t="s">
        <v>1108</v>
      </c>
      <c r="C2434" s="695" t="s">
        <v>399</v>
      </c>
      <c r="D2434" s="730">
        <v>32</v>
      </c>
      <c r="E2434" s="731"/>
      <c r="F2434" s="653">
        <f t="shared" si="21"/>
        <v>0</v>
      </c>
    </row>
    <row r="2435" spans="1:6">
      <c r="A2435" s="651" t="s">
        <v>171</v>
      </c>
      <c r="B2435" s="606" t="s">
        <v>1107</v>
      </c>
      <c r="C2435" s="695" t="s">
        <v>399</v>
      </c>
      <c r="D2435" s="730">
        <v>5</v>
      </c>
      <c r="E2435" s="731"/>
      <c r="F2435" s="653">
        <f t="shared" si="21"/>
        <v>0</v>
      </c>
    </row>
    <row r="2436" spans="1:6">
      <c r="A2436" s="651" t="s">
        <v>169</v>
      </c>
      <c r="B2436" s="606" t="s">
        <v>1106</v>
      </c>
      <c r="C2436" s="695" t="s">
        <v>399</v>
      </c>
      <c r="D2436" s="730">
        <v>19</v>
      </c>
      <c r="E2436" s="731"/>
      <c r="F2436" s="653">
        <f t="shared" si="21"/>
        <v>0</v>
      </c>
    </row>
    <row r="2437" spans="1:6">
      <c r="A2437" s="651" t="s">
        <v>167</v>
      </c>
      <c r="B2437" s="606" t="s">
        <v>1105</v>
      </c>
      <c r="C2437" s="695" t="s">
        <v>399</v>
      </c>
      <c r="D2437" s="730">
        <v>4</v>
      </c>
      <c r="E2437" s="731"/>
      <c r="F2437" s="653">
        <f t="shared" si="21"/>
        <v>0</v>
      </c>
    </row>
    <row r="2438" spans="1:6">
      <c r="A2438" s="651" t="s">
        <v>165</v>
      </c>
      <c r="B2438" s="606" t="s">
        <v>1104</v>
      </c>
      <c r="C2438" s="695" t="s">
        <v>399</v>
      </c>
      <c r="D2438" s="730">
        <v>2</v>
      </c>
      <c r="E2438" s="731"/>
      <c r="F2438" s="653">
        <f t="shared" si="21"/>
        <v>0</v>
      </c>
    </row>
    <row r="2439" spans="1:6">
      <c r="A2439" s="651" t="s">
        <v>161</v>
      </c>
      <c r="B2439" s="606" t="s">
        <v>1103</v>
      </c>
      <c r="C2439" s="695" t="s">
        <v>399</v>
      </c>
      <c r="D2439" s="730">
        <v>3</v>
      </c>
      <c r="E2439" s="731"/>
      <c r="F2439" s="653">
        <f t="shared" si="21"/>
        <v>0</v>
      </c>
    </row>
    <row r="2440" spans="1:6">
      <c r="A2440" s="651" t="s">
        <v>159</v>
      </c>
      <c r="B2440" s="606" t="s">
        <v>1102</v>
      </c>
      <c r="C2440" s="695" t="s">
        <v>399</v>
      </c>
      <c r="D2440" s="730">
        <v>1</v>
      </c>
      <c r="E2440" s="731"/>
      <c r="F2440" s="653">
        <f t="shared" si="21"/>
        <v>0</v>
      </c>
    </row>
    <row r="2441" spans="1:6">
      <c r="A2441" s="651" t="s">
        <v>215</v>
      </c>
      <c r="B2441" s="606" t="s">
        <v>1101</v>
      </c>
      <c r="C2441" s="695" t="s">
        <v>399</v>
      </c>
      <c r="D2441" s="730">
        <v>2</v>
      </c>
      <c r="E2441" s="731"/>
      <c r="F2441" s="653">
        <f t="shared" si="21"/>
        <v>0</v>
      </c>
    </row>
    <row r="2442" spans="1:6">
      <c r="A2442" s="651" t="s">
        <v>213</v>
      </c>
      <c r="B2442" s="606" t="s">
        <v>1100</v>
      </c>
      <c r="C2442" s="695" t="s">
        <v>399</v>
      </c>
      <c r="D2442" s="730">
        <v>2</v>
      </c>
      <c r="E2442" s="731"/>
      <c r="F2442" s="653">
        <f t="shared" si="21"/>
        <v>0</v>
      </c>
    </row>
    <row r="2443" spans="1:6">
      <c r="A2443" s="651" t="s">
        <v>211</v>
      </c>
      <c r="B2443" s="606" t="s">
        <v>1099</v>
      </c>
      <c r="C2443" s="695" t="s">
        <v>399</v>
      </c>
      <c r="D2443" s="730">
        <v>1</v>
      </c>
      <c r="E2443" s="731"/>
      <c r="F2443" s="653">
        <f t="shared" si="21"/>
        <v>0</v>
      </c>
    </row>
    <row r="2444" spans="1:6">
      <c r="A2444" s="651" t="s">
        <v>209</v>
      </c>
      <c r="B2444" s="606" t="s">
        <v>1098</v>
      </c>
      <c r="C2444" s="695" t="s">
        <v>399</v>
      </c>
      <c r="D2444" s="730">
        <v>9</v>
      </c>
      <c r="E2444" s="731"/>
      <c r="F2444" s="653">
        <f t="shared" si="21"/>
        <v>0</v>
      </c>
    </row>
    <row r="2445" spans="1:6">
      <c r="A2445" s="651" t="s">
        <v>207</v>
      </c>
      <c r="B2445" s="606" t="s">
        <v>1097</v>
      </c>
      <c r="C2445" s="695" t="s">
        <v>399</v>
      </c>
      <c r="D2445" s="730">
        <v>1</v>
      </c>
      <c r="E2445" s="731"/>
      <c r="F2445" s="653">
        <f t="shared" si="21"/>
        <v>0</v>
      </c>
    </row>
    <row r="2446" spans="1:6">
      <c r="A2446" s="651" t="s">
        <v>205</v>
      </c>
      <c r="B2446" s="606" t="s">
        <v>1096</v>
      </c>
      <c r="C2446" s="695" t="s">
        <v>399</v>
      </c>
      <c r="D2446" s="730">
        <v>5</v>
      </c>
      <c r="E2446" s="731"/>
      <c r="F2446" s="653">
        <f t="shared" si="21"/>
        <v>0</v>
      </c>
    </row>
    <row r="2447" spans="1:6">
      <c r="A2447" s="651" t="s">
        <v>203</v>
      </c>
      <c r="B2447" s="606" t="s">
        <v>1095</v>
      </c>
      <c r="C2447" s="695" t="s">
        <v>399</v>
      </c>
      <c r="D2447" s="730">
        <v>1</v>
      </c>
      <c r="E2447" s="731"/>
      <c r="F2447" s="653">
        <f t="shared" si="21"/>
        <v>0</v>
      </c>
    </row>
    <row r="2448" spans="1:6">
      <c r="A2448" s="651" t="s">
        <v>201</v>
      </c>
      <c r="B2448" s="606" t="s">
        <v>1094</v>
      </c>
      <c r="C2448" s="695" t="s">
        <v>399</v>
      </c>
      <c r="D2448" s="730">
        <v>1</v>
      </c>
      <c r="E2448" s="731"/>
      <c r="F2448" s="653">
        <f t="shared" si="21"/>
        <v>0</v>
      </c>
    </row>
    <row r="2449" spans="1:6">
      <c r="A2449" s="651" t="s">
        <v>199</v>
      </c>
      <c r="B2449" s="606" t="s">
        <v>1093</v>
      </c>
      <c r="C2449" s="695" t="s">
        <v>399</v>
      </c>
      <c r="D2449" s="730">
        <v>1</v>
      </c>
      <c r="E2449" s="731"/>
      <c r="F2449" s="653">
        <f t="shared" si="21"/>
        <v>0</v>
      </c>
    </row>
    <row r="2450" spans="1:6">
      <c r="A2450" s="651" t="s">
        <v>197</v>
      </c>
      <c r="B2450" s="606" t="s">
        <v>1092</v>
      </c>
      <c r="C2450" s="695" t="s">
        <v>399</v>
      </c>
      <c r="D2450" s="730">
        <v>4</v>
      </c>
      <c r="E2450" s="731"/>
      <c r="F2450" s="653">
        <f t="shared" si="21"/>
        <v>0</v>
      </c>
    </row>
    <row r="2451" spans="1:6">
      <c r="A2451" s="651" t="s">
        <v>195</v>
      </c>
      <c r="B2451" s="606" t="s">
        <v>1091</v>
      </c>
      <c r="C2451" s="695" t="s">
        <v>399</v>
      </c>
      <c r="D2451" s="730">
        <v>1</v>
      </c>
      <c r="E2451" s="731"/>
      <c r="F2451" s="653">
        <f t="shared" si="21"/>
        <v>0</v>
      </c>
    </row>
    <row r="2452" spans="1:6">
      <c r="A2452" s="651" t="s">
        <v>646</v>
      </c>
      <c r="B2452" s="606" t="s">
        <v>1090</v>
      </c>
      <c r="C2452" s="695" t="s">
        <v>399</v>
      </c>
      <c r="D2452" s="730">
        <v>2</v>
      </c>
      <c r="E2452" s="731"/>
      <c r="F2452" s="653">
        <f t="shared" si="21"/>
        <v>0</v>
      </c>
    </row>
    <row r="2453" spans="1:6">
      <c r="B2453" s="631"/>
    </row>
    <row r="2454" spans="1:6">
      <c r="A2454" s="635"/>
      <c r="B2454" s="636" t="s">
        <v>1089</v>
      </c>
      <c r="C2454" s="663"/>
      <c r="D2454" s="602"/>
      <c r="E2454" s="602"/>
      <c r="F2454" s="637">
        <f>SUM(F2355:F2453)</f>
        <v>0</v>
      </c>
    </row>
    <row r="2457" spans="1:6">
      <c r="A2457" s="636" t="s">
        <v>1088</v>
      </c>
      <c r="B2457" s="721" t="s">
        <v>1087</v>
      </c>
      <c r="C2457" s="663"/>
      <c r="D2457" s="637"/>
      <c r="E2457" s="637"/>
      <c r="F2457" s="602"/>
    </row>
    <row r="2458" spans="1:6">
      <c r="A2458" s="718"/>
      <c r="B2458" s="645" t="s">
        <v>35</v>
      </c>
    </row>
    <row r="2459" spans="1:6">
      <c r="A2459" s="718"/>
      <c r="B2459" s="197" t="s">
        <v>470</v>
      </c>
    </row>
    <row r="2460" spans="1:6" ht="24">
      <c r="A2460" s="638" t="s">
        <v>0</v>
      </c>
      <c r="B2460" s="197" t="s">
        <v>1061</v>
      </c>
    </row>
    <row r="2461" spans="1:6">
      <c r="A2461" s="638" t="s">
        <v>1</v>
      </c>
      <c r="B2461" s="197" t="s">
        <v>1060</v>
      </c>
    </row>
    <row r="2462" spans="1:6">
      <c r="A2462" s="638" t="s">
        <v>289</v>
      </c>
      <c r="B2462" s="197" t="s">
        <v>288</v>
      </c>
    </row>
    <row r="2463" spans="1:6">
      <c r="A2463" s="638" t="s">
        <v>287</v>
      </c>
      <c r="B2463" s="197" t="s">
        <v>286</v>
      </c>
    </row>
    <row r="2464" spans="1:6">
      <c r="A2464" s="638" t="s">
        <v>285</v>
      </c>
      <c r="B2464" s="197" t="s">
        <v>1059</v>
      </c>
    </row>
    <row r="2465" spans="1:2">
      <c r="A2465" s="638" t="s">
        <v>283</v>
      </c>
      <c r="B2465" s="197" t="s">
        <v>282</v>
      </c>
    </row>
    <row r="2466" spans="1:2">
      <c r="A2466" s="638" t="s">
        <v>281</v>
      </c>
      <c r="B2466" s="197" t="s">
        <v>280</v>
      </c>
    </row>
    <row r="2467" spans="1:2" ht="24">
      <c r="A2467" s="638" t="s">
        <v>279</v>
      </c>
      <c r="B2467" s="197" t="s">
        <v>278</v>
      </c>
    </row>
    <row r="2468" spans="1:2">
      <c r="A2468" s="638" t="s">
        <v>277</v>
      </c>
      <c r="B2468" s="197" t="s">
        <v>1058</v>
      </c>
    </row>
    <row r="2469" spans="1:2" ht="24">
      <c r="A2469" s="638" t="s">
        <v>275</v>
      </c>
      <c r="B2469" s="197" t="s">
        <v>1057</v>
      </c>
    </row>
    <row r="2470" spans="1:2">
      <c r="A2470" s="638" t="s">
        <v>2</v>
      </c>
      <c r="B2470" s="198" t="s">
        <v>272</v>
      </c>
    </row>
    <row r="2471" spans="1:2">
      <c r="A2471" s="638"/>
      <c r="B2471" s="197" t="s">
        <v>271</v>
      </c>
    </row>
    <row r="2472" spans="1:2">
      <c r="A2472" s="718"/>
      <c r="B2472" s="197" t="s">
        <v>270</v>
      </c>
    </row>
    <row r="2473" spans="1:2">
      <c r="A2473" s="718"/>
      <c r="B2473" s="197" t="s">
        <v>269</v>
      </c>
    </row>
    <row r="2474" spans="1:2">
      <c r="A2474" s="718"/>
      <c r="B2474" s="197" t="s">
        <v>268</v>
      </c>
    </row>
    <row r="2475" spans="1:2">
      <c r="A2475" s="718"/>
      <c r="B2475" s="197" t="s">
        <v>267</v>
      </c>
    </row>
    <row r="2476" spans="1:2">
      <c r="A2476" s="718"/>
      <c r="B2476" s="197" t="s">
        <v>266</v>
      </c>
    </row>
    <row r="2477" spans="1:2">
      <c r="A2477" s="718"/>
      <c r="B2477" s="197" t="s">
        <v>265</v>
      </c>
    </row>
    <row r="2478" spans="1:2">
      <c r="A2478" s="718"/>
      <c r="B2478" s="197" t="s">
        <v>264</v>
      </c>
    </row>
    <row r="2479" spans="1:2">
      <c r="A2479" s="718"/>
      <c r="B2479" s="197" t="s">
        <v>263</v>
      </c>
    </row>
    <row r="2480" spans="1:2">
      <c r="A2480" s="718"/>
      <c r="B2480" s="197" t="s">
        <v>262</v>
      </c>
    </row>
    <row r="2481" spans="1:2" ht="24">
      <c r="A2481" s="718"/>
      <c r="B2481" s="197" t="s">
        <v>261</v>
      </c>
    </row>
    <row r="2482" spans="1:2">
      <c r="A2482" s="718"/>
      <c r="B2482" s="197" t="s">
        <v>260</v>
      </c>
    </row>
    <row r="2483" spans="1:2">
      <c r="A2483" s="718"/>
      <c r="B2483" s="197" t="s">
        <v>259</v>
      </c>
    </row>
    <row r="2484" spans="1:2">
      <c r="A2484" s="718"/>
      <c r="B2484" s="197" t="s">
        <v>258</v>
      </c>
    </row>
    <row r="2485" spans="1:2" ht="24">
      <c r="A2485" s="718"/>
      <c r="B2485" s="197" t="s">
        <v>257</v>
      </c>
    </row>
    <row r="2486" spans="1:2">
      <c r="A2486" s="718"/>
      <c r="B2486" s="197" t="s">
        <v>256</v>
      </c>
    </row>
    <row r="2487" spans="1:2" ht="24">
      <c r="A2487" s="718"/>
      <c r="B2487" s="197" t="s">
        <v>255</v>
      </c>
    </row>
    <row r="2488" spans="1:2">
      <c r="A2488" s="718"/>
      <c r="B2488" s="197" t="s">
        <v>254</v>
      </c>
    </row>
    <row r="2489" spans="1:2">
      <c r="A2489" s="718"/>
      <c r="B2489" s="197" t="s">
        <v>253</v>
      </c>
    </row>
    <row r="2490" spans="1:2">
      <c r="A2490" s="718"/>
      <c r="B2490" s="197" t="s">
        <v>252</v>
      </c>
    </row>
    <row r="2491" spans="1:2" ht="24">
      <c r="A2491" s="718"/>
      <c r="B2491" s="197" t="s">
        <v>251</v>
      </c>
    </row>
    <row r="2492" spans="1:2" ht="24">
      <c r="A2492" s="718"/>
      <c r="B2492" s="197" t="s">
        <v>250</v>
      </c>
    </row>
    <row r="2493" spans="1:2" ht="24">
      <c r="A2493" s="718"/>
      <c r="B2493" s="197" t="s">
        <v>249</v>
      </c>
    </row>
    <row r="2494" spans="1:2" ht="24">
      <c r="A2494" s="718"/>
      <c r="B2494" s="197" t="s">
        <v>247</v>
      </c>
    </row>
    <row r="2495" spans="1:2" ht="24">
      <c r="A2495" s="638" t="s">
        <v>3</v>
      </c>
      <c r="B2495" s="198" t="s">
        <v>248</v>
      </c>
    </row>
    <row r="2496" spans="1:2" ht="24">
      <c r="A2496" s="638" t="s">
        <v>4</v>
      </c>
      <c r="B2496" s="197" t="s">
        <v>247</v>
      </c>
    </row>
    <row r="2497" spans="1:2">
      <c r="A2497" s="638"/>
      <c r="B2497" s="197"/>
    </row>
    <row r="2498" spans="1:2">
      <c r="A2498" s="638"/>
      <c r="B2498" s="198" t="s">
        <v>3070</v>
      </c>
    </row>
    <row r="2499" spans="1:2" ht="33.75">
      <c r="A2499" s="638"/>
      <c r="B2499" s="786" t="s">
        <v>3049</v>
      </c>
    </row>
    <row r="2500" spans="1:2">
      <c r="A2500" s="638"/>
      <c r="B2500" s="786" t="s">
        <v>3050</v>
      </c>
    </row>
    <row r="2501" spans="1:2">
      <c r="A2501" s="638"/>
      <c r="B2501" s="786" t="s">
        <v>3051</v>
      </c>
    </row>
    <row r="2502" spans="1:2" ht="33.75">
      <c r="A2502" s="638"/>
      <c r="B2502" s="786" t="s">
        <v>3052</v>
      </c>
    </row>
    <row r="2503" spans="1:2">
      <c r="A2503" s="638"/>
      <c r="B2503" s="786" t="s">
        <v>3053</v>
      </c>
    </row>
    <row r="2504" spans="1:2" ht="22.5">
      <c r="A2504" s="638"/>
      <c r="B2504" s="786" t="s">
        <v>3054</v>
      </c>
    </row>
    <row r="2505" spans="1:2" ht="45">
      <c r="A2505" s="638"/>
      <c r="B2505" s="786" t="s">
        <v>3055</v>
      </c>
    </row>
    <row r="2506" spans="1:2" ht="22.5">
      <c r="A2506" s="638"/>
      <c r="B2506" s="786" t="s">
        <v>3056</v>
      </c>
    </row>
    <row r="2507" spans="1:2" ht="45">
      <c r="A2507" s="638"/>
      <c r="B2507" s="786" t="s">
        <v>3057</v>
      </c>
    </row>
    <row r="2508" spans="1:2" ht="67.5">
      <c r="A2508" s="638"/>
      <c r="B2508" s="786" t="s">
        <v>3058</v>
      </c>
    </row>
    <row r="2509" spans="1:2" ht="22.5">
      <c r="A2509" s="638"/>
      <c r="B2509" s="786" t="s">
        <v>3059</v>
      </c>
    </row>
    <row r="2510" spans="1:2" ht="33.75">
      <c r="A2510" s="638"/>
      <c r="B2510" s="786" t="s">
        <v>3060</v>
      </c>
    </row>
    <row r="2511" spans="1:2" ht="33.75">
      <c r="A2511" s="638"/>
      <c r="B2511" s="786" t="s">
        <v>3061</v>
      </c>
    </row>
    <row r="2512" spans="1:2" ht="22.5">
      <c r="A2512" s="638"/>
      <c r="B2512" s="786" t="s">
        <v>3062</v>
      </c>
    </row>
    <row r="2513" spans="1:6" ht="22.5">
      <c r="A2513" s="638"/>
      <c r="B2513" s="786" t="s">
        <v>3063</v>
      </c>
    </row>
    <row r="2514" spans="1:6" ht="78.75">
      <c r="A2514" s="638"/>
      <c r="B2514" s="786" t="s">
        <v>3064</v>
      </c>
    </row>
    <row r="2515" spans="1:6" ht="22.5">
      <c r="A2515" s="638"/>
      <c r="B2515" s="786" t="s">
        <v>3065</v>
      </c>
    </row>
    <row r="2516" spans="1:6" ht="22.5">
      <c r="A2516" s="638"/>
      <c r="B2516" s="786" t="s">
        <v>3066</v>
      </c>
    </row>
    <row r="2517" spans="1:6" ht="22.5">
      <c r="A2517" s="638"/>
      <c r="B2517" s="786" t="s">
        <v>3067</v>
      </c>
    </row>
    <row r="2518" spans="1:6" ht="33.75">
      <c r="A2518" s="638"/>
      <c r="B2518" s="787" t="s">
        <v>3068</v>
      </c>
    </row>
    <row r="2519" spans="1:6" ht="33.75">
      <c r="A2519" s="638"/>
      <c r="B2519" s="786" t="s">
        <v>3069</v>
      </c>
    </row>
    <row r="2520" spans="1:6">
      <c r="A2520" s="638"/>
      <c r="B2520" s="197"/>
    </row>
    <row r="2521" spans="1:6">
      <c r="B2521" s="630" t="s">
        <v>1056</v>
      </c>
    </row>
    <row r="2522" spans="1:6">
      <c r="B2522" s="630"/>
    </row>
    <row r="2523" spans="1:6" ht="63.75">
      <c r="A2523" s="632" t="s">
        <v>1086</v>
      </c>
      <c r="B2523" s="631" t="s">
        <v>1085</v>
      </c>
    </row>
    <row r="2524" spans="1:6">
      <c r="B2524" s="631"/>
      <c r="C2524" s="604" t="s">
        <v>399</v>
      </c>
      <c r="D2524" s="605">
        <v>2</v>
      </c>
      <c r="E2524" s="696"/>
      <c r="F2524" s="692">
        <f>D2524*E2524</f>
        <v>0</v>
      </c>
    </row>
    <row r="2525" spans="1:6" ht="89.25">
      <c r="A2525" s="632" t="s">
        <v>1084</v>
      </c>
      <c r="B2525" s="631" t="s">
        <v>1083</v>
      </c>
    </row>
    <row r="2526" spans="1:6">
      <c r="B2526" s="631"/>
      <c r="C2526" s="604" t="s">
        <v>399</v>
      </c>
      <c r="D2526" s="605">
        <v>3</v>
      </c>
      <c r="E2526" s="696"/>
      <c r="F2526" s="692">
        <f>D2526*E2526</f>
        <v>0</v>
      </c>
    </row>
    <row r="2527" spans="1:6" ht="118.5" customHeight="1">
      <c r="A2527" s="632" t="s">
        <v>1082</v>
      </c>
      <c r="B2527" s="631" t="s">
        <v>1081</v>
      </c>
    </row>
    <row r="2528" spans="1:6">
      <c r="B2528" s="631"/>
      <c r="C2528" s="604" t="s">
        <v>399</v>
      </c>
      <c r="D2528" s="605">
        <v>1</v>
      </c>
      <c r="E2528" s="696"/>
      <c r="F2528" s="692">
        <f>D2528*E2528</f>
        <v>0</v>
      </c>
    </row>
    <row r="2529" spans="1:6">
      <c r="A2529" s="632" t="s">
        <v>1080</v>
      </c>
      <c r="B2529" s="631" t="s">
        <v>1079</v>
      </c>
    </row>
    <row r="2530" spans="1:6">
      <c r="B2530" s="631"/>
      <c r="C2530" s="604" t="s">
        <v>399</v>
      </c>
      <c r="D2530" s="605">
        <v>1</v>
      </c>
      <c r="E2530" s="696"/>
      <c r="F2530" s="692">
        <f>D2530*E2530</f>
        <v>0</v>
      </c>
    </row>
    <row r="2531" spans="1:6" ht="89.25">
      <c r="A2531" s="632" t="s">
        <v>1078</v>
      </c>
      <c r="B2531" s="631" t="s">
        <v>1077</v>
      </c>
    </row>
    <row r="2532" spans="1:6">
      <c r="B2532" s="631"/>
      <c r="C2532" s="604" t="s">
        <v>399</v>
      </c>
      <c r="D2532" s="605">
        <v>1</v>
      </c>
      <c r="E2532" s="696"/>
      <c r="F2532" s="692">
        <f>D2532*E2532</f>
        <v>0</v>
      </c>
    </row>
    <row r="2533" spans="1:6" ht="140.25">
      <c r="A2533" s="632" t="s">
        <v>1076</v>
      </c>
      <c r="B2533" s="631" t="s">
        <v>1075</v>
      </c>
    </row>
    <row r="2534" spans="1:6">
      <c r="B2534" s="631"/>
      <c r="C2534" s="604" t="s">
        <v>399</v>
      </c>
      <c r="D2534" s="605">
        <v>1</v>
      </c>
      <c r="E2534" s="696"/>
      <c r="F2534" s="692">
        <f>D2534*E2534</f>
        <v>0</v>
      </c>
    </row>
    <row r="2535" spans="1:6" ht="63.75">
      <c r="A2535" s="632" t="s">
        <v>1074</v>
      </c>
      <c r="B2535" s="631" t="s">
        <v>1073</v>
      </c>
    </row>
    <row r="2536" spans="1:6">
      <c r="B2536" s="631"/>
      <c r="C2536" s="604" t="s">
        <v>399</v>
      </c>
      <c r="D2536" s="605">
        <v>1</v>
      </c>
      <c r="E2536" s="696"/>
      <c r="F2536" s="692">
        <f>D2536*E2536</f>
        <v>0</v>
      </c>
    </row>
    <row r="2537" spans="1:6" ht="51">
      <c r="A2537" s="632" t="s">
        <v>1072</v>
      </c>
      <c r="B2537" s="631" t="s">
        <v>1071</v>
      </c>
    </row>
    <row r="2538" spans="1:6">
      <c r="B2538" s="631"/>
      <c r="C2538" s="604" t="s">
        <v>399</v>
      </c>
      <c r="D2538" s="605">
        <v>1</v>
      </c>
      <c r="E2538" s="696"/>
      <c r="F2538" s="692">
        <f>D2538*E2538</f>
        <v>0</v>
      </c>
    </row>
    <row r="2539" spans="1:6">
      <c r="A2539" s="632" t="s">
        <v>1070</v>
      </c>
      <c r="B2539" s="631" t="s">
        <v>1069</v>
      </c>
    </row>
    <row r="2540" spans="1:6">
      <c r="B2540" s="631"/>
      <c r="C2540" s="604" t="s">
        <v>399</v>
      </c>
      <c r="D2540" s="605">
        <v>1</v>
      </c>
      <c r="E2540" s="696"/>
      <c r="F2540" s="692">
        <f>D2540*E2540</f>
        <v>0</v>
      </c>
    </row>
    <row r="2541" spans="1:6" ht="89.25">
      <c r="A2541" s="632" t="s">
        <v>1068</v>
      </c>
      <c r="B2541" s="631" t="s">
        <v>1067</v>
      </c>
    </row>
    <row r="2542" spans="1:6">
      <c r="B2542" s="631"/>
      <c r="C2542" s="604" t="s">
        <v>399</v>
      </c>
      <c r="D2542" s="605">
        <v>1</v>
      </c>
      <c r="E2542" s="696"/>
      <c r="F2542" s="692">
        <f>D2542*E2542</f>
        <v>0</v>
      </c>
    </row>
    <row r="2543" spans="1:6" ht="102">
      <c r="A2543" s="632" t="s">
        <v>1066</v>
      </c>
      <c r="B2543" s="631" t="s">
        <v>1065</v>
      </c>
    </row>
    <row r="2544" spans="1:6">
      <c r="B2544" s="631"/>
      <c r="C2544" s="604" t="s">
        <v>399</v>
      </c>
      <c r="D2544" s="605">
        <v>1</v>
      </c>
      <c r="E2544" s="696"/>
      <c r="F2544" s="692">
        <f>D2544*E2544</f>
        <v>0</v>
      </c>
    </row>
    <row r="2545" spans="1:6">
      <c r="B2545" s="631"/>
    </row>
    <row r="2546" spans="1:6">
      <c r="A2546" s="635"/>
      <c r="B2546" s="636" t="s">
        <v>1064</v>
      </c>
      <c r="C2546" s="663"/>
      <c r="D2546" s="602"/>
      <c r="E2546" s="602"/>
      <c r="F2546" s="637">
        <f>SUM(F2496:F2545)</f>
        <v>0</v>
      </c>
    </row>
    <row r="2549" spans="1:6">
      <c r="A2549" s="636" t="s">
        <v>1063</v>
      </c>
      <c r="B2549" s="721" t="s">
        <v>1062</v>
      </c>
      <c r="C2549" s="663"/>
      <c r="D2549" s="637"/>
      <c r="E2549" s="637"/>
      <c r="F2549" s="602"/>
    </row>
    <row r="2550" spans="1:6">
      <c r="A2550" s="718"/>
      <c r="B2550" s="645" t="s">
        <v>35</v>
      </c>
    </row>
    <row r="2551" spans="1:6">
      <c r="A2551" s="718"/>
      <c r="B2551" s="197" t="s">
        <v>470</v>
      </c>
    </row>
    <row r="2552" spans="1:6" ht="24">
      <c r="A2552" s="638" t="s">
        <v>0</v>
      </c>
      <c r="B2552" s="197" t="s">
        <v>1061</v>
      </c>
    </row>
    <row r="2553" spans="1:6">
      <c r="A2553" s="638" t="s">
        <v>1</v>
      </c>
      <c r="B2553" s="197" t="s">
        <v>1060</v>
      </c>
    </row>
    <row r="2554" spans="1:6">
      <c r="A2554" s="638" t="s">
        <v>289</v>
      </c>
      <c r="B2554" s="197" t="s">
        <v>288</v>
      </c>
    </row>
    <row r="2555" spans="1:6">
      <c r="A2555" s="638" t="s">
        <v>287</v>
      </c>
      <c r="B2555" s="197" t="s">
        <v>286</v>
      </c>
    </row>
    <row r="2556" spans="1:6">
      <c r="A2556" s="638" t="s">
        <v>285</v>
      </c>
      <c r="B2556" s="197" t="s">
        <v>1059</v>
      </c>
    </row>
    <row r="2557" spans="1:6">
      <c r="A2557" s="638" t="s">
        <v>283</v>
      </c>
      <c r="B2557" s="197" t="s">
        <v>282</v>
      </c>
    </row>
    <row r="2558" spans="1:6">
      <c r="A2558" s="638" t="s">
        <v>281</v>
      </c>
      <c r="B2558" s="197" t="s">
        <v>280</v>
      </c>
    </row>
    <row r="2559" spans="1:6" ht="24">
      <c r="A2559" s="638" t="s">
        <v>279</v>
      </c>
      <c r="B2559" s="197" t="s">
        <v>278</v>
      </c>
    </row>
    <row r="2560" spans="1:6">
      <c r="A2560" s="638" t="s">
        <v>277</v>
      </c>
      <c r="B2560" s="197" t="s">
        <v>1058</v>
      </c>
    </row>
    <row r="2561" spans="1:2" ht="24">
      <c r="A2561" s="638" t="s">
        <v>275</v>
      </c>
      <c r="B2561" s="197" t="s">
        <v>1057</v>
      </c>
    </row>
    <row r="2562" spans="1:2">
      <c r="A2562" s="638" t="s">
        <v>2</v>
      </c>
      <c r="B2562" s="198" t="s">
        <v>272</v>
      </c>
    </row>
    <row r="2563" spans="1:2">
      <c r="A2563" s="638"/>
      <c r="B2563" s="197" t="s">
        <v>271</v>
      </c>
    </row>
    <row r="2564" spans="1:2">
      <c r="A2564" s="718"/>
      <c r="B2564" s="197" t="s">
        <v>270</v>
      </c>
    </row>
    <row r="2565" spans="1:2">
      <c r="A2565" s="718"/>
      <c r="B2565" s="197" t="s">
        <v>269</v>
      </c>
    </row>
    <row r="2566" spans="1:2">
      <c r="A2566" s="718"/>
      <c r="B2566" s="197" t="s">
        <v>268</v>
      </c>
    </row>
    <row r="2567" spans="1:2">
      <c r="A2567" s="718"/>
      <c r="B2567" s="197" t="s">
        <v>267</v>
      </c>
    </row>
    <row r="2568" spans="1:2">
      <c r="A2568" s="718"/>
      <c r="B2568" s="197" t="s">
        <v>266</v>
      </c>
    </row>
    <row r="2569" spans="1:2">
      <c r="A2569" s="718"/>
      <c r="B2569" s="197" t="s">
        <v>265</v>
      </c>
    </row>
    <row r="2570" spans="1:2">
      <c r="A2570" s="718"/>
      <c r="B2570" s="197" t="s">
        <v>264</v>
      </c>
    </row>
    <row r="2571" spans="1:2">
      <c r="A2571" s="718"/>
      <c r="B2571" s="197" t="s">
        <v>263</v>
      </c>
    </row>
    <row r="2572" spans="1:2">
      <c r="A2572" s="718"/>
      <c r="B2572" s="197" t="s">
        <v>262</v>
      </c>
    </row>
    <row r="2573" spans="1:2" ht="24">
      <c r="A2573" s="718"/>
      <c r="B2573" s="197" t="s">
        <v>261</v>
      </c>
    </row>
    <row r="2574" spans="1:2">
      <c r="A2574" s="718"/>
      <c r="B2574" s="197" t="s">
        <v>260</v>
      </c>
    </row>
    <row r="2575" spans="1:2">
      <c r="A2575" s="718"/>
      <c r="B2575" s="197" t="s">
        <v>259</v>
      </c>
    </row>
    <row r="2576" spans="1:2">
      <c r="A2576" s="718"/>
      <c r="B2576" s="197" t="s">
        <v>258</v>
      </c>
    </row>
    <row r="2577" spans="1:2" ht="24">
      <c r="A2577" s="718"/>
      <c r="B2577" s="197" t="s">
        <v>257</v>
      </c>
    </row>
    <row r="2578" spans="1:2">
      <c r="A2578" s="718"/>
      <c r="B2578" s="197" t="s">
        <v>256</v>
      </c>
    </row>
    <row r="2579" spans="1:2" ht="24">
      <c r="A2579" s="718"/>
      <c r="B2579" s="197" t="s">
        <v>255</v>
      </c>
    </row>
    <row r="2580" spans="1:2">
      <c r="A2580" s="718"/>
      <c r="B2580" s="197" t="s">
        <v>254</v>
      </c>
    </row>
    <row r="2581" spans="1:2">
      <c r="A2581" s="718"/>
      <c r="B2581" s="197" t="s">
        <v>253</v>
      </c>
    </row>
    <row r="2582" spans="1:2">
      <c r="A2582" s="718"/>
      <c r="B2582" s="197" t="s">
        <v>252</v>
      </c>
    </row>
    <row r="2583" spans="1:2" ht="24">
      <c r="A2583" s="718"/>
      <c r="B2583" s="197" t="s">
        <v>251</v>
      </c>
    </row>
    <row r="2584" spans="1:2" ht="24">
      <c r="A2584" s="718"/>
      <c r="B2584" s="197" t="s">
        <v>250</v>
      </c>
    </row>
    <row r="2585" spans="1:2" ht="24">
      <c r="A2585" s="718"/>
      <c r="B2585" s="197" t="s">
        <v>249</v>
      </c>
    </row>
    <row r="2586" spans="1:2" ht="24">
      <c r="A2586" s="718"/>
      <c r="B2586" s="197" t="s">
        <v>247</v>
      </c>
    </row>
    <row r="2587" spans="1:2" ht="24">
      <c r="A2587" s="638" t="s">
        <v>3</v>
      </c>
      <c r="B2587" s="198" t="s">
        <v>248</v>
      </c>
    </row>
    <row r="2588" spans="1:2" ht="24">
      <c r="A2588" s="638" t="s">
        <v>4</v>
      </c>
      <c r="B2588" s="197" t="s">
        <v>247</v>
      </c>
    </row>
    <row r="2589" spans="1:2">
      <c r="A2589" s="638" t="s">
        <v>143</v>
      </c>
      <c r="B2589" s="569" t="s">
        <v>2805</v>
      </c>
    </row>
    <row r="2590" spans="1:2">
      <c r="B2590" s="630" t="s">
        <v>1056</v>
      </c>
    </row>
    <row r="2591" spans="1:2">
      <c r="B2591" s="630"/>
    </row>
    <row r="2592" spans="1:2">
      <c r="A2592" s="632" t="s">
        <v>1055</v>
      </c>
      <c r="B2592" s="631" t="s">
        <v>1054</v>
      </c>
    </row>
    <row r="2593" spans="1:6">
      <c r="B2593" s="631" t="s">
        <v>1053</v>
      </c>
    </row>
    <row r="2594" spans="1:6" ht="198.6" customHeight="1">
      <c r="B2594" s="631" t="s">
        <v>1052</v>
      </c>
    </row>
    <row r="2595" spans="1:6" ht="198" customHeight="1">
      <c r="B2595" s="631" t="s">
        <v>1051</v>
      </c>
    </row>
    <row r="2596" spans="1:6" ht="183.95" customHeight="1">
      <c r="B2596" s="631" t="s">
        <v>1050</v>
      </c>
    </row>
    <row r="2597" spans="1:6" ht="25.5">
      <c r="B2597" s="631" t="s">
        <v>1049</v>
      </c>
    </row>
    <row r="2598" spans="1:6">
      <c r="B2598" s="631" t="s">
        <v>1048</v>
      </c>
    </row>
    <row r="2599" spans="1:6">
      <c r="B2599" s="631"/>
    </row>
    <row r="2600" spans="1:6">
      <c r="A2600" s="632" t="s">
        <v>179</v>
      </c>
      <c r="B2600" s="631" t="s">
        <v>1047</v>
      </c>
      <c r="C2600" s="604" t="s">
        <v>399</v>
      </c>
      <c r="D2600" s="605">
        <v>270</v>
      </c>
      <c r="E2600" s="696"/>
      <c r="F2600" s="605">
        <f>+D2600*E2600</f>
        <v>0</v>
      </c>
    </row>
    <row r="2601" spans="1:6">
      <c r="A2601" s="632" t="s">
        <v>177</v>
      </c>
      <c r="B2601" s="631" t="s">
        <v>1046</v>
      </c>
      <c r="C2601" s="604" t="s">
        <v>399</v>
      </c>
      <c r="D2601" s="605">
        <v>8</v>
      </c>
      <c r="E2601" s="696"/>
      <c r="F2601" s="605">
        <f>+D2601*E2601</f>
        <v>0</v>
      </c>
    </row>
    <row r="2602" spans="1:6">
      <c r="A2602" s="632" t="s">
        <v>175</v>
      </c>
      <c r="B2602" s="631" t="s">
        <v>1045</v>
      </c>
      <c r="C2602" s="604" t="s">
        <v>399</v>
      </c>
      <c r="D2602" s="605">
        <v>5</v>
      </c>
      <c r="E2602" s="696"/>
      <c r="F2602" s="605">
        <f>+D2602*E2602</f>
        <v>0</v>
      </c>
    </row>
    <row r="2603" spans="1:6">
      <c r="B2603" s="631"/>
    </row>
    <row r="2604" spans="1:6">
      <c r="A2604" s="635"/>
      <c r="B2604" s="636" t="s">
        <v>1044</v>
      </c>
      <c r="C2604" s="663"/>
      <c r="D2604" s="602"/>
      <c r="E2604" s="602"/>
      <c r="F2604" s="637">
        <f>SUM(F2587:F2603)</f>
        <v>0</v>
      </c>
    </row>
  </sheetData>
  <pageMargins left="0.51181102362204722" right="0" top="0.55118110236220474" bottom="0.55118110236220474" header="0.31496062992125984" footer="0.31496062992125984"/>
  <pageSetup paperSize="9" scale="86" orientation="portrait" r:id="rId1"/>
  <headerFooter>
    <oddHeader>&amp;L&amp;"-,Krepko"&amp;8KUC Ivančna Gorica&amp;R&amp;"Arial,Navadno"&amp;8GO dela</oddHeader>
    <oddFooter>&amp;R&amp;P/&amp;N</oddFooter>
  </headerFooter>
  <rowBreaks count="34" manualBreakCount="34">
    <brk id="27" max="16383" man="1"/>
    <brk id="120" max="16383" man="1"/>
    <brk id="316" max="16383" man="1"/>
    <brk id="360" max="16383" man="1"/>
    <brk id="562" max="16383" man="1"/>
    <brk id="602" max="16383" man="1"/>
    <brk id="646" max="16383" man="1"/>
    <brk id="730" max="16383" man="1"/>
    <brk id="1181" max="16383" man="1"/>
    <brk id="1249" max="16383" man="1"/>
    <brk id="1409" max="16383" man="1"/>
    <brk id="1492" max="16383" man="1"/>
    <brk id="1536" max="16383" man="1"/>
    <brk id="1543" max="16383" man="1"/>
    <brk id="1587" max="5" man="1"/>
    <brk id="1604" max="16383" man="1"/>
    <brk id="1672" max="16383" man="1"/>
    <brk id="1716" max="16383" man="1"/>
    <brk id="1775" max="16383" man="1"/>
    <brk id="1818" max="16383" man="1"/>
    <brk id="1824" max="16383" man="1"/>
    <brk id="1870" max="16383" man="1"/>
    <brk id="1917" max="16383" man="1"/>
    <brk id="1963" max="16383" man="1"/>
    <brk id="2012" max="16383" man="1"/>
    <brk id="2055" max="16383" man="1"/>
    <brk id="2067" max="16383" man="1"/>
    <brk id="2222" max="16383" man="1"/>
    <brk id="2265" max="5" man="1"/>
    <brk id="2302" max="16383" man="1"/>
    <brk id="2342" max="16383" man="1"/>
    <brk id="2352" max="16383" man="1"/>
    <brk id="2455" max="16383" man="1"/>
    <brk id="254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0E75-0BC0-494A-BBC3-1A797A9E2787}">
  <sheetPr>
    <tabColor theme="5" tint="-0.249977111117893"/>
  </sheetPr>
  <dimension ref="A1:K13"/>
  <sheetViews>
    <sheetView view="pageBreakPreview" zoomScaleNormal="100" zoomScaleSheetLayoutView="100" workbookViewId="0"/>
  </sheetViews>
  <sheetFormatPr defaultColWidth="9.140625" defaultRowHeight="12.75"/>
  <cols>
    <col min="1" max="1" width="9.28515625" style="203" customWidth="1"/>
    <col min="2" max="2" width="45.7109375" style="199" customWidth="1"/>
    <col min="3" max="3" width="12.7109375" style="202" customWidth="1"/>
    <col min="4" max="4" width="12.7109375" style="201" customWidth="1"/>
    <col min="5" max="5" width="12.7109375" style="200" customWidth="1"/>
    <col min="6" max="6" width="12.5703125" style="199" bestFit="1" customWidth="1"/>
    <col min="7" max="7" width="32" style="199" customWidth="1"/>
    <col min="8" max="16384" width="9.140625" style="199"/>
  </cols>
  <sheetData>
    <row r="1" spans="1:11">
      <c r="B1" s="234"/>
      <c r="C1" s="233"/>
    </row>
    <row r="2" spans="1:11">
      <c r="B2" s="215" t="s">
        <v>2623</v>
      </c>
      <c r="C2" s="232"/>
    </row>
    <row r="3" spans="1:11">
      <c r="B3" s="215" t="s">
        <v>2204</v>
      </c>
      <c r="C3" s="232"/>
    </row>
    <row r="4" spans="1:11">
      <c r="B4" s="215"/>
      <c r="C4" s="232"/>
    </row>
    <row r="5" spans="1:11">
      <c r="C5" s="232"/>
    </row>
    <row r="6" spans="1:11" s="225" customFormat="1" ht="39.75" customHeight="1">
      <c r="A6" s="231" t="s">
        <v>2203</v>
      </c>
      <c r="B6" s="230" t="s">
        <v>2202</v>
      </c>
      <c r="C6" s="222"/>
      <c r="D6" s="222"/>
      <c r="E6" s="229" t="s">
        <v>2201</v>
      </c>
    </row>
    <row r="7" spans="1:11" s="225" customFormat="1" ht="15">
      <c r="A7" s="228"/>
      <c r="B7" s="227"/>
      <c r="C7" s="214"/>
      <c r="D7" s="214"/>
      <c r="E7" s="226"/>
    </row>
    <row r="8" spans="1:11" ht="20.100000000000001" customHeight="1">
      <c r="A8" s="224" t="s">
        <v>0</v>
      </c>
      <c r="B8" s="223" t="s">
        <v>2200</v>
      </c>
      <c r="C8" s="222"/>
      <c r="D8" s="222"/>
      <c r="E8" s="221">
        <f>ZU_PROMET!F12</f>
        <v>0</v>
      </c>
      <c r="F8" s="204"/>
      <c r="G8" s="204"/>
    </row>
    <row r="9" spans="1:11" ht="20.100000000000001" customHeight="1">
      <c r="A9" s="220" t="s">
        <v>1</v>
      </c>
      <c r="B9" s="219" t="s">
        <v>2199</v>
      </c>
      <c r="C9" s="218"/>
      <c r="D9" s="218"/>
      <c r="E9" s="217">
        <f>KANAL!F8</f>
        <v>0</v>
      </c>
      <c r="G9" s="204"/>
      <c r="K9" s="433"/>
    </row>
    <row r="10" spans="1:11" ht="20.100000000000001" customHeight="1">
      <c r="A10" s="220" t="s">
        <v>2</v>
      </c>
      <c r="B10" s="219" t="s">
        <v>2198</v>
      </c>
      <c r="C10" s="218"/>
      <c r="D10" s="218"/>
      <c r="E10" s="217">
        <f>GARAŽNA_KLET!F58</f>
        <v>0</v>
      </c>
      <c r="G10" s="204"/>
    </row>
    <row r="11" spans="1:11" ht="20.100000000000001" customHeight="1">
      <c r="A11" s="216" t="s">
        <v>3</v>
      </c>
      <c r="B11" s="215" t="s">
        <v>2197</v>
      </c>
      <c r="C11" s="214"/>
      <c r="D11" s="214"/>
      <c r="E11" s="213">
        <f>'KANAL KLET'!F8</f>
        <v>0</v>
      </c>
      <c r="G11" s="204"/>
    </row>
    <row r="12" spans="1:11" ht="20.100000000000001" customHeight="1" thickBot="1">
      <c r="A12" s="212"/>
      <c r="B12" s="211"/>
      <c r="C12" s="210"/>
      <c r="D12" s="210"/>
      <c r="E12" s="209"/>
      <c r="G12" s="204"/>
    </row>
    <row r="13" spans="1:11" ht="20.100000000000001" customHeight="1">
      <c r="A13" s="208"/>
      <c r="B13" s="207" t="s">
        <v>2196</v>
      </c>
      <c r="C13" s="206"/>
      <c r="D13" s="206"/>
      <c r="E13" s="205">
        <f>SUM(E8:E11)</f>
        <v>0</v>
      </c>
      <c r="G13" s="204"/>
    </row>
  </sheetData>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A9BB-BA4C-4DBB-AF26-3D737022B8F0}">
  <sheetPr>
    <tabColor theme="5" tint="-0.249977111117893"/>
  </sheetPr>
  <dimension ref="A1:H163"/>
  <sheetViews>
    <sheetView view="pageBreakPreview" zoomScaleNormal="100" zoomScaleSheetLayoutView="100" zoomScalePageLayoutView="70" workbookViewId="0"/>
  </sheetViews>
  <sheetFormatPr defaultColWidth="9.140625" defaultRowHeight="12.75"/>
  <cols>
    <col min="1" max="1" width="7.85546875" style="237" bestFit="1" customWidth="1"/>
    <col min="2" max="2" width="55.85546875" style="235" customWidth="1"/>
    <col min="3" max="3" width="3.7109375" style="237" customWidth="1"/>
    <col min="4" max="4" width="9.85546875" style="238" customWidth="1"/>
    <col min="5" max="5" width="7.85546875" style="237" bestFit="1" customWidth="1"/>
    <col min="6" max="6" width="12.7109375" style="236" customWidth="1"/>
    <col min="7" max="16384" width="9.140625" style="235"/>
  </cols>
  <sheetData>
    <row r="1" spans="1:8" ht="15.75">
      <c r="A1" s="306" t="s">
        <v>0</v>
      </c>
      <c r="B1" s="305" t="s">
        <v>2340</v>
      </c>
      <c r="C1" s="273"/>
      <c r="D1" s="273"/>
      <c r="E1" s="273"/>
      <c r="F1" s="240"/>
    </row>
    <row r="2" spans="1:8">
      <c r="A2" s="243"/>
      <c r="B2" s="274"/>
      <c r="C2" s="273"/>
      <c r="D2" s="273"/>
      <c r="E2" s="273"/>
      <c r="F2" s="240"/>
    </row>
    <row r="3" spans="1:8">
      <c r="A3" s="251" t="s">
        <v>2306</v>
      </c>
      <c r="B3" s="300" t="s">
        <v>2328</v>
      </c>
      <c r="C3" s="241"/>
      <c r="D3" s="241"/>
      <c r="E3" s="241"/>
      <c r="F3" s="299">
        <f>F41</f>
        <v>0</v>
      </c>
    </row>
    <row r="4" spans="1:8">
      <c r="A4" s="251" t="s">
        <v>2285</v>
      </c>
      <c r="B4" s="300" t="s">
        <v>16</v>
      </c>
      <c r="C4" s="241"/>
      <c r="D4" s="241"/>
      <c r="E4" s="241"/>
      <c r="F4" s="299">
        <f>F67</f>
        <v>0</v>
      </c>
    </row>
    <row r="5" spans="1:8">
      <c r="A5" s="251" t="s">
        <v>2258</v>
      </c>
      <c r="B5" s="300" t="s">
        <v>2339</v>
      </c>
      <c r="C5" s="241"/>
      <c r="D5" s="241"/>
      <c r="E5" s="241"/>
      <c r="F5" s="299">
        <f>F99</f>
        <v>0</v>
      </c>
    </row>
    <row r="6" spans="1:8">
      <c r="A6" s="251" t="s">
        <v>2253</v>
      </c>
      <c r="B6" s="300" t="s">
        <v>2338</v>
      </c>
      <c r="C6" s="241"/>
      <c r="D6" s="241"/>
      <c r="E6" s="241"/>
      <c r="F6" s="299">
        <f>F107</f>
        <v>0</v>
      </c>
      <c r="H6" s="295"/>
    </row>
    <row r="7" spans="1:8">
      <c r="A7" s="251" t="s">
        <v>2237</v>
      </c>
      <c r="B7" s="250" t="s">
        <v>2251</v>
      </c>
      <c r="C7" s="241"/>
      <c r="D7" s="241"/>
      <c r="E7" s="241"/>
      <c r="F7" s="299">
        <f>F125</f>
        <v>0</v>
      </c>
    </row>
    <row r="8" spans="1:8">
      <c r="A8" s="251" t="s">
        <v>2222</v>
      </c>
      <c r="B8" s="250" t="s">
        <v>2337</v>
      </c>
      <c r="C8" s="241"/>
      <c r="D8" s="241"/>
      <c r="E8" s="241"/>
      <c r="F8" s="299">
        <f>F141</f>
        <v>0</v>
      </c>
    </row>
    <row r="9" spans="1:8">
      <c r="A9" s="251" t="s">
        <v>2217</v>
      </c>
      <c r="B9" s="235" t="s">
        <v>2220</v>
      </c>
      <c r="F9" s="304">
        <f>F147</f>
        <v>0</v>
      </c>
    </row>
    <row r="10" spans="1:8">
      <c r="A10" s="251" t="s">
        <v>2212</v>
      </c>
      <c r="B10" s="250" t="s">
        <v>2215</v>
      </c>
      <c r="C10" s="303"/>
      <c r="D10" s="303"/>
      <c r="E10" s="303"/>
      <c r="F10" s="299">
        <f>F153</f>
        <v>0</v>
      </c>
    </row>
    <row r="11" spans="1:8">
      <c r="A11" s="247" t="s">
        <v>2206</v>
      </c>
      <c r="B11" s="264" t="s">
        <v>93</v>
      </c>
      <c r="C11" s="302"/>
      <c r="D11" s="302"/>
      <c r="E11" s="302"/>
      <c r="F11" s="301">
        <f>F163</f>
        <v>0</v>
      </c>
    </row>
    <row r="12" spans="1:8">
      <c r="A12" s="243"/>
      <c r="B12" s="300" t="s">
        <v>2336</v>
      </c>
      <c r="C12" s="273"/>
      <c r="D12" s="273"/>
      <c r="E12" s="273"/>
      <c r="F12" s="299">
        <f>SUM(F3:F11)</f>
        <v>0</v>
      </c>
    </row>
    <row r="13" spans="1:8" ht="13.5" thickBot="1">
      <c r="A13" s="243"/>
      <c r="B13" s="239"/>
      <c r="C13" s="273"/>
      <c r="D13" s="273"/>
      <c r="E13" s="273"/>
      <c r="F13" s="252"/>
    </row>
    <row r="14" spans="1:8" ht="13.5" thickBot="1">
      <c r="A14" s="298" t="s">
        <v>2335</v>
      </c>
      <c r="B14" s="297" t="s">
        <v>2334</v>
      </c>
      <c r="C14" s="297" t="s">
        <v>2333</v>
      </c>
      <c r="D14" s="297" t="s">
        <v>2332</v>
      </c>
      <c r="E14" s="297" t="s">
        <v>2331</v>
      </c>
      <c r="F14" s="296" t="s">
        <v>2330</v>
      </c>
    </row>
    <row r="15" spans="1:8">
      <c r="A15" s="243"/>
      <c r="B15" s="274"/>
      <c r="C15" s="273"/>
      <c r="D15" s="273"/>
      <c r="E15" s="273"/>
      <c r="F15" s="240"/>
    </row>
    <row r="16" spans="1:8" ht="54" customHeight="1">
      <c r="A16" s="243"/>
      <c r="B16" s="785" t="s">
        <v>2329</v>
      </c>
      <c r="C16" s="785"/>
      <c r="D16" s="785"/>
      <c r="E16" s="785"/>
      <c r="F16" s="240"/>
    </row>
    <row r="17" spans="1:6">
      <c r="A17" s="243"/>
      <c r="B17" s="274"/>
      <c r="C17" s="273"/>
      <c r="D17" s="273"/>
      <c r="E17" s="273"/>
      <c r="F17" s="240"/>
    </row>
    <row r="18" spans="1:6">
      <c r="A18" s="243" t="s">
        <v>2306</v>
      </c>
      <c r="B18" s="274" t="s">
        <v>2328</v>
      </c>
      <c r="C18" s="241"/>
      <c r="D18" s="241"/>
      <c r="E18" s="241"/>
      <c r="F18" s="252"/>
    </row>
    <row r="19" spans="1:6">
      <c r="A19" s="243"/>
      <c r="B19" s="274"/>
      <c r="C19" s="241"/>
      <c r="D19" s="241"/>
      <c r="E19" s="241"/>
      <c r="F19" s="252"/>
    </row>
    <row r="20" spans="1:6" s="285" customFormat="1" ht="25.5">
      <c r="A20" s="243"/>
      <c r="B20" s="242" t="s">
        <v>2327</v>
      </c>
      <c r="C20" s="241"/>
      <c r="D20" s="241"/>
      <c r="E20" s="241"/>
      <c r="F20" s="252"/>
    </row>
    <row r="21" spans="1:6" s="285" customFormat="1" ht="51">
      <c r="A21" s="243"/>
      <c r="B21" s="242" t="s">
        <v>2326</v>
      </c>
      <c r="C21" s="241"/>
      <c r="D21" s="241"/>
      <c r="E21" s="241"/>
      <c r="F21" s="252"/>
    </row>
    <row r="22" spans="1:6">
      <c r="A22" s="243"/>
      <c r="B22" s="274"/>
      <c r="C22" s="273"/>
      <c r="D22" s="273"/>
      <c r="E22" s="273"/>
      <c r="F22" s="240"/>
    </row>
    <row r="23" spans="1:6">
      <c r="A23" s="243" t="s">
        <v>2325</v>
      </c>
      <c r="B23" s="274" t="s">
        <v>2324</v>
      </c>
      <c r="C23" s="241"/>
      <c r="D23" s="241"/>
      <c r="E23" s="241"/>
      <c r="F23" s="252"/>
    </row>
    <row r="24" spans="1:6" s="262" customFormat="1">
      <c r="A24" s="243"/>
      <c r="B24" s="272"/>
      <c r="C24" s="249"/>
      <c r="D24" s="249"/>
      <c r="E24" s="249"/>
      <c r="F24" s="248"/>
    </row>
    <row r="25" spans="1:6" s="262" customFormat="1" ht="25.5">
      <c r="A25" s="251" t="s">
        <v>2323</v>
      </c>
      <c r="B25" s="250" t="s">
        <v>2322</v>
      </c>
      <c r="C25" s="241" t="s">
        <v>2321</v>
      </c>
      <c r="D25" s="241">
        <v>45</v>
      </c>
      <c r="E25" s="241"/>
      <c r="F25" s="248">
        <f>D25*$E25</f>
        <v>0</v>
      </c>
    </row>
    <row r="26" spans="1:6" s="285" customFormat="1">
      <c r="A26" s="243"/>
      <c r="B26" s="274"/>
      <c r="C26" s="273"/>
      <c r="D26" s="273"/>
      <c r="E26" s="273"/>
      <c r="F26" s="240"/>
    </row>
    <row r="27" spans="1:6" s="285" customFormat="1">
      <c r="A27" s="243" t="s">
        <v>2320</v>
      </c>
      <c r="B27" s="274" t="s">
        <v>2319</v>
      </c>
      <c r="C27" s="241"/>
      <c r="D27" s="241"/>
      <c r="E27" s="241"/>
      <c r="F27" s="252"/>
    </row>
    <row r="28" spans="1:6" s="285" customFormat="1">
      <c r="A28" s="243"/>
      <c r="B28" s="274"/>
      <c r="C28" s="241"/>
      <c r="D28" s="241"/>
      <c r="E28" s="241"/>
      <c r="F28" s="252"/>
    </row>
    <row r="29" spans="1:6" s="285" customFormat="1" ht="38.25">
      <c r="A29" s="251" t="s">
        <v>2318</v>
      </c>
      <c r="B29" s="293" t="s">
        <v>2317</v>
      </c>
      <c r="C29" s="292" t="s">
        <v>76</v>
      </c>
      <c r="D29" s="292">
        <v>10</v>
      </c>
      <c r="E29" s="292"/>
      <c r="F29" s="248">
        <f>D29*$E29</f>
        <v>0</v>
      </c>
    </row>
    <row r="30" spans="1:6">
      <c r="A30" s="243"/>
      <c r="B30" s="274"/>
      <c r="C30" s="241"/>
      <c r="D30" s="241"/>
      <c r="E30" s="241"/>
      <c r="F30" s="252"/>
    </row>
    <row r="31" spans="1:6" ht="25.5">
      <c r="A31" s="251" t="s">
        <v>2316</v>
      </c>
      <c r="B31" s="293" t="s">
        <v>2315</v>
      </c>
      <c r="C31" s="292" t="s">
        <v>76</v>
      </c>
      <c r="D31" s="292">
        <v>10</v>
      </c>
      <c r="E31" s="292"/>
      <c r="F31" s="248">
        <f>D31*$E31</f>
        <v>0</v>
      </c>
    </row>
    <row r="32" spans="1:6">
      <c r="A32" s="251"/>
      <c r="B32" s="293"/>
      <c r="C32" s="292"/>
      <c r="D32" s="292"/>
      <c r="E32" s="292"/>
      <c r="F32" s="248"/>
    </row>
    <row r="33" spans="1:6" ht="25.5">
      <c r="A33" s="251" t="s">
        <v>2314</v>
      </c>
      <c r="B33" s="293" t="s">
        <v>2313</v>
      </c>
      <c r="C33" s="292" t="s">
        <v>48</v>
      </c>
      <c r="D33" s="292">
        <v>125</v>
      </c>
      <c r="E33" s="292"/>
      <c r="F33" s="248">
        <f>D33*$E33</f>
        <v>0</v>
      </c>
    </row>
    <row r="34" spans="1:6">
      <c r="A34" s="251"/>
      <c r="B34" s="293"/>
      <c r="C34" s="292"/>
      <c r="D34" s="292"/>
      <c r="E34" s="292"/>
      <c r="F34" s="248"/>
    </row>
    <row r="35" spans="1:6" ht="28.5" customHeight="1">
      <c r="A35" s="251" t="s">
        <v>2312</v>
      </c>
      <c r="B35" s="293" t="s">
        <v>2311</v>
      </c>
      <c r="C35" s="292" t="s">
        <v>39</v>
      </c>
      <c r="D35" s="292">
        <v>5</v>
      </c>
      <c r="E35" s="292"/>
      <c r="F35" s="248">
        <f>D35*$E35</f>
        <v>0</v>
      </c>
    </row>
    <row r="36" spans="1:6">
      <c r="A36" s="251"/>
      <c r="B36" s="293"/>
      <c r="C36" s="292"/>
      <c r="D36" s="292"/>
      <c r="E36" s="292"/>
      <c r="F36" s="248"/>
    </row>
    <row r="37" spans="1:6" ht="27" customHeight="1">
      <c r="A37" s="251" t="s">
        <v>2310</v>
      </c>
      <c r="B37" s="293" t="s">
        <v>2309</v>
      </c>
      <c r="C37" s="292" t="s">
        <v>76</v>
      </c>
      <c r="D37" s="292">
        <v>8</v>
      </c>
      <c r="E37" s="292"/>
      <c r="F37" s="248">
        <f>D37*$E37</f>
        <v>0</v>
      </c>
    </row>
    <row r="38" spans="1:6">
      <c r="A38" s="243"/>
      <c r="B38" s="274"/>
      <c r="C38" s="241"/>
      <c r="D38" s="241"/>
      <c r="E38" s="241"/>
      <c r="F38" s="252"/>
    </row>
    <row r="39" spans="1:6" ht="25.5">
      <c r="A39" s="251" t="s">
        <v>2308</v>
      </c>
      <c r="B39" s="293" t="s">
        <v>2307</v>
      </c>
      <c r="C39" s="292" t="s">
        <v>39</v>
      </c>
      <c r="D39" s="292">
        <v>1</v>
      </c>
      <c r="E39" s="292"/>
      <c r="F39" s="248">
        <f>D39*$E39</f>
        <v>0</v>
      </c>
    </row>
    <row r="40" spans="1:6">
      <c r="A40" s="291"/>
      <c r="B40" s="290"/>
      <c r="C40" s="289"/>
      <c r="D40" s="289"/>
      <c r="E40" s="289"/>
      <c r="F40" s="288"/>
    </row>
    <row r="41" spans="1:6">
      <c r="A41" s="243" t="s">
        <v>2306</v>
      </c>
      <c r="B41" s="274" t="s">
        <v>2305</v>
      </c>
      <c r="C41" s="273"/>
      <c r="D41" s="273"/>
      <c r="E41" s="273"/>
      <c r="F41" s="287">
        <f>SUM(F25:F39)</f>
        <v>0</v>
      </c>
    </row>
    <row r="42" spans="1:6" s="262" customFormat="1">
      <c r="A42" s="243"/>
      <c r="B42" s="274"/>
      <c r="C42" s="241"/>
      <c r="D42" s="241"/>
      <c r="E42" s="241"/>
      <c r="F42" s="248"/>
    </row>
    <row r="43" spans="1:6">
      <c r="A43" s="243" t="s">
        <v>2285</v>
      </c>
      <c r="B43" s="274" t="s">
        <v>16</v>
      </c>
      <c r="C43" s="241"/>
      <c r="D43" s="241"/>
      <c r="E43" s="241"/>
      <c r="F43" s="248"/>
    </row>
    <row r="44" spans="1:6" s="286" customFormat="1">
      <c r="A44" s="243"/>
      <c r="B44" s="274"/>
      <c r="C44" s="241"/>
      <c r="D44" s="241"/>
      <c r="E44" s="241"/>
      <c r="F44" s="248"/>
    </row>
    <row r="45" spans="1:6" ht="42.6" customHeight="1">
      <c r="A45" s="243"/>
      <c r="B45" s="250" t="s">
        <v>2304</v>
      </c>
      <c r="C45" s="241"/>
      <c r="D45" s="241"/>
      <c r="E45" s="241"/>
      <c r="F45" s="248"/>
    </row>
    <row r="46" spans="1:6" s="286" customFormat="1" ht="51">
      <c r="A46" s="251"/>
      <c r="B46" s="250" t="s">
        <v>2303</v>
      </c>
      <c r="C46" s="241"/>
      <c r="D46" s="241"/>
      <c r="E46" s="241"/>
      <c r="F46" s="248"/>
    </row>
    <row r="47" spans="1:6">
      <c r="A47" s="251"/>
      <c r="B47" s="250"/>
      <c r="C47" s="241"/>
      <c r="D47" s="241"/>
      <c r="E47" s="241"/>
      <c r="F47" s="248"/>
    </row>
    <row r="48" spans="1:6">
      <c r="A48" s="243" t="s">
        <v>2302</v>
      </c>
      <c r="B48" s="274" t="s">
        <v>2301</v>
      </c>
      <c r="C48" s="241"/>
      <c r="D48" s="241"/>
      <c r="E48" s="241"/>
      <c r="F48" s="248"/>
    </row>
    <row r="49" spans="1:6">
      <c r="A49" s="243"/>
      <c r="B49" s="250"/>
      <c r="C49" s="241"/>
      <c r="D49" s="241"/>
      <c r="E49" s="241"/>
      <c r="F49" s="248"/>
    </row>
    <row r="50" spans="1:6" ht="25.5">
      <c r="A50" s="259" t="s">
        <v>2299</v>
      </c>
      <c r="B50" s="250" t="s">
        <v>2300</v>
      </c>
      <c r="C50" s="241" t="s">
        <v>44</v>
      </c>
      <c r="D50" s="241">
        <v>145.94999999999999</v>
      </c>
      <c r="E50" s="241"/>
      <c r="F50" s="248">
        <f>D50*$E50</f>
        <v>0</v>
      </c>
    </row>
    <row r="51" spans="1:6">
      <c r="A51" s="243"/>
      <c r="B51" s="250"/>
      <c r="C51" s="241"/>
      <c r="D51" s="241"/>
      <c r="E51" s="241"/>
      <c r="F51" s="248"/>
    </row>
    <row r="52" spans="1:6" ht="25.5">
      <c r="A52" s="259" t="s">
        <v>2299</v>
      </c>
      <c r="B52" s="250" t="s">
        <v>2298</v>
      </c>
      <c r="C52" s="241" t="s">
        <v>44</v>
      </c>
      <c r="D52" s="241">
        <v>145.94999999999999</v>
      </c>
      <c r="E52" s="241"/>
      <c r="F52" s="248">
        <f>D52*$E52</f>
        <v>0</v>
      </c>
    </row>
    <row r="53" spans="1:6">
      <c r="A53" s="251"/>
      <c r="B53" s="250"/>
      <c r="C53" s="241"/>
      <c r="D53" s="241"/>
      <c r="E53" s="241"/>
      <c r="F53" s="248"/>
    </row>
    <row r="54" spans="1:6">
      <c r="A54" s="243" t="s">
        <v>2297</v>
      </c>
      <c r="B54" s="274" t="s">
        <v>2296</v>
      </c>
      <c r="C54" s="241"/>
      <c r="D54" s="241"/>
      <c r="E54" s="241"/>
      <c r="F54" s="248"/>
    </row>
    <row r="55" spans="1:6">
      <c r="A55" s="243"/>
      <c r="B55" s="274"/>
      <c r="C55" s="241"/>
      <c r="D55" s="241"/>
      <c r="E55" s="241"/>
      <c r="F55" s="248"/>
    </row>
    <row r="56" spans="1:6" ht="25.5">
      <c r="A56" s="251" t="s">
        <v>2295</v>
      </c>
      <c r="B56" s="250" t="s">
        <v>2294</v>
      </c>
      <c r="C56" s="241" t="s">
        <v>48</v>
      </c>
      <c r="D56" s="241">
        <v>241.5</v>
      </c>
      <c r="E56" s="241"/>
      <c r="F56" s="248">
        <f>D56*$E56</f>
        <v>0</v>
      </c>
    </row>
    <row r="57" spans="1:6">
      <c r="A57" s="251"/>
      <c r="B57" s="250"/>
      <c r="C57" s="241"/>
      <c r="D57" s="241"/>
      <c r="E57" s="241"/>
      <c r="F57" s="248"/>
    </row>
    <row r="58" spans="1:6" ht="25.5">
      <c r="A58" s="251" t="s">
        <v>2293</v>
      </c>
      <c r="B58" s="250" t="s">
        <v>2292</v>
      </c>
      <c r="C58" s="241" t="s">
        <v>48</v>
      </c>
      <c r="D58" s="241">
        <v>199.5</v>
      </c>
      <c r="E58" s="241"/>
      <c r="F58" s="248">
        <f>D58*$E58</f>
        <v>0</v>
      </c>
    </row>
    <row r="59" spans="1:6">
      <c r="A59" s="251"/>
      <c r="B59" s="250"/>
      <c r="C59" s="241"/>
      <c r="D59" s="241"/>
      <c r="E59" s="241"/>
      <c r="F59" s="248"/>
    </row>
    <row r="60" spans="1:6" ht="54.6" customHeight="1">
      <c r="A60" s="251" t="s">
        <v>2291</v>
      </c>
      <c r="B60" s="250" t="s">
        <v>2290</v>
      </c>
      <c r="C60" s="241" t="s">
        <v>48</v>
      </c>
      <c r="D60" s="241">
        <v>506</v>
      </c>
      <c r="E60" s="241"/>
      <c r="F60" s="248">
        <f>D60*$E60</f>
        <v>0</v>
      </c>
    </row>
    <row r="61" spans="1:6">
      <c r="A61" s="251"/>
      <c r="B61" s="250"/>
      <c r="C61" s="241"/>
      <c r="D61" s="241"/>
      <c r="E61" s="241"/>
      <c r="F61" s="248"/>
    </row>
    <row r="62" spans="1:6">
      <c r="A62" s="243" t="s">
        <v>2289</v>
      </c>
      <c r="B62" s="274" t="s">
        <v>2288</v>
      </c>
      <c r="C62" s="241"/>
      <c r="D62" s="241"/>
      <c r="E62" s="241"/>
      <c r="F62" s="248"/>
    </row>
    <row r="63" spans="1:6">
      <c r="A63" s="243"/>
      <c r="B63" s="274"/>
      <c r="C63" s="241"/>
      <c r="D63" s="241"/>
      <c r="E63" s="241"/>
      <c r="F63" s="248"/>
    </row>
    <row r="64" spans="1:6" s="262" customFormat="1" ht="80.099999999999994" customHeight="1">
      <c r="A64" s="251" t="s">
        <v>2287</v>
      </c>
      <c r="B64" s="250" t="s">
        <v>2286</v>
      </c>
      <c r="C64" s="241" t="s">
        <v>44</v>
      </c>
      <c r="D64" s="241">
        <v>132.29999999999998</v>
      </c>
      <c r="E64" s="241"/>
      <c r="F64" s="248">
        <f>D64*$E64</f>
        <v>0</v>
      </c>
    </row>
    <row r="65" spans="1:6" s="270" customFormat="1">
      <c r="A65" s="251"/>
      <c r="B65" s="260"/>
      <c r="C65" s="284"/>
      <c r="D65" s="284"/>
      <c r="E65" s="284"/>
      <c r="F65" s="248"/>
    </row>
    <row r="66" spans="1:6" s="271" customFormat="1">
      <c r="A66" s="247"/>
      <c r="B66" s="264"/>
      <c r="C66" s="245"/>
      <c r="D66" s="245"/>
      <c r="E66" s="245"/>
      <c r="F66" s="244"/>
    </row>
    <row r="67" spans="1:6" s="271" customFormat="1">
      <c r="A67" s="243" t="s">
        <v>2285</v>
      </c>
      <c r="B67" s="274" t="s">
        <v>2284</v>
      </c>
      <c r="C67" s="273"/>
      <c r="D67" s="273"/>
      <c r="E67" s="273"/>
      <c r="F67" s="240">
        <f>SUM(F49:F65)</f>
        <v>0</v>
      </c>
    </row>
    <row r="68" spans="1:6" s="262" customFormat="1">
      <c r="A68" s="243"/>
      <c r="B68" s="274"/>
      <c r="C68" s="241"/>
      <c r="D68" s="241"/>
      <c r="E68" s="241"/>
      <c r="F68" s="252"/>
    </row>
    <row r="69" spans="1:6" s="262" customFormat="1">
      <c r="A69" s="243" t="s">
        <v>2258</v>
      </c>
      <c r="B69" s="274" t="s">
        <v>2283</v>
      </c>
      <c r="C69" s="241"/>
      <c r="D69" s="241"/>
      <c r="E69" s="241"/>
      <c r="F69" s="252"/>
    </row>
    <row r="70" spans="1:6">
      <c r="A70" s="251"/>
      <c r="B70" s="250"/>
      <c r="C70" s="241"/>
      <c r="D70" s="241"/>
      <c r="E70" s="241"/>
      <c r="F70" s="252"/>
    </row>
    <row r="71" spans="1:6" s="263" customFormat="1">
      <c r="A71" s="243" t="s">
        <v>2282</v>
      </c>
      <c r="B71" s="242" t="s">
        <v>2281</v>
      </c>
      <c r="C71" s="241"/>
      <c r="D71" s="241"/>
      <c r="E71" s="241"/>
      <c r="F71" s="252"/>
    </row>
    <row r="72" spans="1:6">
      <c r="A72" s="243"/>
      <c r="B72" s="242"/>
      <c r="C72" s="241"/>
      <c r="D72" s="241"/>
      <c r="E72" s="241"/>
      <c r="F72" s="252"/>
    </row>
    <row r="73" spans="1:6" s="263" customFormat="1" ht="53.45" customHeight="1">
      <c r="A73" s="251" t="s">
        <v>2280</v>
      </c>
      <c r="B73" s="281" t="s">
        <v>2279</v>
      </c>
      <c r="C73" s="241" t="s">
        <v>44</v>
      </c>
      <c r="D73" s="241">
        <v>151.79999999999998</v>
      </c>
      <c r="E73" s="241"/>
      <c r="F73" s="248">
        <f>D73*$E73</f>
        <v>0</v>
      </c>
    </row>
    <row r="74" spans="1:6">
      <c r="A74" s="251"/>
      <c r="B74" s="250"/>
      <c r="C74" s="241"/>
      <c r="D74" s="241"/>
      <c r="E74" s="241"/>
      <c r="F74" s="248"/>
    </row>
    <row r="75" spans="1:6" s="263" customFormat="1">
      <c r="A75" s="268" t="s">
        <v>2278</v>
      </c>
      <c r="B75" s="267" t="s">
        <v>2277</v>
      </c>
      <c r="C75" s="249"/>
      <c r="D75" s="249"/>
      <c r="E75" s="249"/>
      <c r="F75" s="248"/>
    </row>
    <row r="76" spans="1:6" s="263" customFormat="1">
      <c r="A76" s="268"/>
      <c r="B76" s="267"/>
      <c r="C76" s="249"/>
      <c r="D76" s="249"/>
      <c r="E76" s="249"/>
      <c r="F76" s="248"/>
    </row>
    <row r="77" spans="1:6" ht="53.1" customHeight="1">
      <c r="A77" s="268"/>
      <c r="B77" s="267" t="s">
        <v>2276</v>
      </c>
      <c r="C77" s="249"/>
      <c r="D77" s="249"/>
      <c r="E77" s="249"/>
      <c r="F77" s="248"/>
    </row>
    <row r="78" spans="1:6">
      <c r="A78" s="268"/>
      <c r="B78" s="267"/>
      <c r="C78" s="249"/>
      <c r="D78" s="249"/>
      <c r="E78" s="249"/>
      <c r="F78" s="248"/>
    </row>
    <row r="79" spans="1:6" s="263" customFormat="1" ht="25.5">
      <c r="A79" s="259" t="s">
        <v>2275</v>
      </c>
      <c r="B79" s="260" t="s">
        <v>2274</v>
      </c>
      <c r="C79" s="249" t="s">
        <v>48</v>
      </c>
      <c r="D79" s="249">
        <v>34</v>
      </c>
      <c r="E79" s="249"/>
      <c r="F79" s="248">
        <f>D79*$E79</f>
        <v>0</v>
      </c>
    </row>
    <row r="80" spans="1:6" s="263" customFormat="1">
      <c r="A80" s="280"/>
      <c r="B80" s="279"/>
      <c r="C80" s="278"/>
      <c r="D80" s="278"/>
      <c r="E80" s="278"/>
      <c r="F80" s="277"/>
    </row>
    <row r="81" spans="1:6" s="262" customFormat="1" ht="329.1" customHeight="1">
      <c r="A81" s="259" t="s">
        <v>2273</v>
      </c>
      <c r="B81" s="281" t="s">
        <v>2272</v>
      </c>
      <c r="C81" s="241" t="s">
        <v>48</v>
      </c>
      <c r="D81" s="241">
        <v>165.5</v>
      </c>
      <c r="E81" s="241"/>
      <c r="F81" s="248">
        <f>D81*$E81</f>
        <v>0</v>
      </c>
    </row>
    <row r="82" spans="1:6">
      <c r="A82" s="283"/>
      <c r="B82" s="279"/>
      <c r="C82" s="282"/>
      <c r="D82" s="282"/>
      <c r="E82" s="282"/>
      <c r="F82" s="277"/>
    </row>
    <row r="83" spans="1:6" s="262" customFormat="1" ht="337.5" customHeight="1">
      <c r="A83" s="259" t="s">
        <v>2271</v>
      </c>
      <c r="B83" s="281" t="s">
        <v>2270</v>
      </c>
      <c r="C83" s="241" t="s">
        <v>48</v>
      </c>
      <c r="D83" s="241">
        <v>132</v>
      </c>
      <c r="E83" s="241"/>
      <c r="F83" s="248">
        <f>D83*$E83</f>
        <v>0</v>
      </c>
    </row>
    <row r="84" spans="1:6" ht="76.5">
      <c r="A84" s="268"/>
      <c r="B84" s="281" t="s">
        <v>2269</v>
      </c>
      <c r="C84" s="241"/>
      <c r="D84" s="241"/>
      <c r="E84" s="241"/>
      <c r="F84" s="248"/>
    </row>
    <row r="85" spans="1:6">
      <c r="A85" s="280"/>
      <c r="B85" s="279"/>
      <c r="C85" s="278"/>
      <c r="D85" s="278"/>
      <c r="E85" s="278"/>
      <c r="F85" s="277"/>
    </row>
    <row r="86" spans="1:6" s="263" customFormat="1">
      <c r="A86" s="268" t="s">
        <v>2268</v>
      </c>
      <c r="B86" s="267" t="s">
        <v>2267</v>
      </c>
      <c r="C86" s="249"/>
      <c r="D86" s="249"/>
      <c r="E86" s="249"/>
      <c r="F86" s="248"/>
    </row>
    <row r="87" spans="1:6" s="263" customFormat="1">
      <c r="A87" s="268"/>
      <c r="B87" s="267"/>
      <c r="C87" s="249"/>
      <c r="D87" s="249"/>
      <c r="E87" s="249"/>
      <c r="F87" s="248"/>
    </row>
    <row r="88" spans="1:6" s="263" customFormat="1" ht="25.5">
      <c r="A88" s="259" t="s">
        <v>2266</v>
      </c>
      <c r="B88" s="260" t="s">
        <v>2629</v>
      </c>
      <c r="C88" s="249" t="s">
        <v>48</v>
      </c>
      <c r="D88" s="249">
        <v>34</v>
      </c>
      <c r="E88" s="249"/>
      <c r="F88" s="248">
        <f>D88*$E88</f>
        <v>0</v>
      </c>
    </row>
    <row r="89" spans="1:6">
      <c r="A89" s="268"/>
      <c r="B89" s="267"/>
      <c r="C89" s="249"/>
      <c r="D89" s="249"/>
      <c r="E89" s="249"/>
      <c r="F89" s="248"/>
    </row>
    <row r="90" spans="1:6" ht="25.5">
      <c r="A90" s="259" t="s">
        <v>2265</v>
      </c>
      <c r="B90" s="260" t="s">
        <v>2630</v>
      </c>
      <c r="C90" s="249" t="s">
        <v>48</v>
      </c>
      <c r="D90" s="249">
        <v>109.5</v>
      </c>
      <c r="E90" s="249"/>
      <c r="F90" s="248">
        <f>D90*$E90</f>
        <v>0</v>
      </c>
    </row>
    <row r="91" spans="1:6" s="271" customFormat="1">
      <c r="A91" s="268"/>
      <c r="B91" s="267"/>
      <c r="C91" s="249"/>
      <c r="D91" s="249"/>
      <c r="E91" s="249"/>
      <c r="F91" s="248"/>
    </row>
    <row r="92" spans="1:6" s="271" customFormat="1">
      <c r="A92" s="268" t="s">
        <v>2264</v>
      </c>
      <c r="B92" s="267" t="s">
        <v>2263</v>
      </c>
      <c r="C92" s="249"/>
      <c r="D92" s="249"/>
      <c r="E92" s="249"/>
      <c r="F92" s="248"/>
    </row>
    <row r="93" spans="1:6">
      <c r="A93" s="268"/>
      <c r="B93" s="267"/>
      <c r="C93" s="249"/>
      <c r="D93" s="249"/>
      <c r="E93" s="249"/>
      <c r="F93" s="248"/>
    </row>
    <row r="94" spans="1:6" s="276" customFormat="1" ht="51">
      <c r="A94" s="259" t="s">
        <v>2262</v>
      </c>
      <c r="B94" s="260" t="s">
        <v>2261</v>
      </c>
      <c r="C94" s="249" t="s">
        <v>48</v>
      </c>
      <c r="D94" s="249">
        <v>65</v>
      </c>
      <c r="E94" s="249"/>
      <c r="F94" s="248">
        <f>D94*E94</f>
        <v>0</v>
      </c>
    </row>
    <row r="95" spans="1:6">
      <c r="A95" s="268"/>
      <c r="B95" s="267"/>
      <c r="C95" s="249"/>
      <c r="D95" s="249"/>
      <c r="E95" s="249"/>
      <c r="F95" s="248"/>
    </row>
    <row r="96" spans="1:6" ht="51">
      <c r="A96" s="259" t="s">
        <v>2260</v>
      </c>
      <c r="B96" s="260" t="s">
        <v>2259</v>
      </c>
      <c r="C96" s="249" t="s">
        <v>48</v>
      </c>
      <c r="D96" s="249">
        <v>4.5</v>
      </c>
      <c r="E96" s="249"/>
      <c r="F96" s="248">
        <f>D96*$E96</f>
        <v>0</v>
      </c>
    </row>
    <row r="97" spans="1:6">
      <c r="A97" s="259"/>
      <c r="B97" s="260"/>
      <c r="C97" s="249"/>
      <c r="D97" s="249"/>
      <c r="E97" s="249"/>
      <c r="F97" s="248"/>
    </row>
    <row r="98" spans="1:6">
      <c r="A98" s="257"/>
      <c r="B98" s="275"/>
      <c r="C98" s="256"/>
      <c r="D98" s="256"/>
      <c r="E98" s="256"/>
      <c r="F98" s="255"/>
    </row>
    <row r="99" spans="1:6" s="262" customFormat="1">
      <c r="A99" s="243" t="s">
        <v>2258</v>
      </c>
      <c r="B99" s="274" t="s">
        <v>2257</v>
      </c>
      <c r="C99" s="273"/>
      <c r="D99" s="273"/>
      <c r="E99" s="273"/>
      <c r="F99" s="240">
        <f>SUM(F73:F98)</f>
        <v>0</v>
      </c>
    </row>
    <row r="100" spans="1:6">
      <c r="A100" s="268"/>
      <c r="B100" s="272"/>
      <c r="C100" s="249"/>
      <c r="D100" s="249"/>
      <c r="E100" s="249"/>
      <c r="F100" s="253"/>
    </row>
    <row r="101" spans="1:6" s="262" customFormat="1">
      <c r="A101" s="268" t="s">
        <v>2253</v>
      </c>
      <c r="B101" s="267" t="s">
        <v>2252</v>
      </c>
      <c r="C101" s="249"/>
      <c r="D101" s="249"/>
      <c r="E101" s="249"/>
      <c r="F101" s="253"/>
    </row>
    <row r="102" spans="1:6" s="262" customFormat="1">
      <c r="A102" s="268"/>
      <c r="B102" s="267"/>
      <c r="C102" s="249"/>
      <c r="D102" s="249"/>
      <c r="E102" s="249"/>
      <c r="F102" s="253"/>
    </row>
    <row r="103" spans="1:6" s="262" customFormat="1" ht="25.5">
      <c r="A103" s="268"/>
      <c r="B103" s="267" t="s">
        <v>2256</v>
      </c>
      <c r="C103" s="249"/>
      <c r="D103" s="249"/>
      <c r="E103" s="249"/>
      <c r="F103" s="253"/>
    </row>
    <row r="104" spans="1:6" s="270" customFormat="1">
      <c r="A104" s="268"/>
      <c r="B104" s="267"/>
      <c r="C104" s="249"/>
      <c r="D104" s="249"/>
      <c r="E104" s="249"/>
      <c r="F104" s="248"/>
    </row>
    <row r="105" spans="1:6" s="270" customFormat="1" ht="38.25">
      <c r="A105" s="259" t="s">
        <v>2255</v>
      </c>
      <c r="B105" s="260" t="s">
        <v>2254</v>
      </c>
      <c r="C105" s="249" t="s">
        <v>76</v>
      </c>
      <c r="D105" s="249">
        <v>21</v>
      </c>
      <c r="E105" s="249"/>
      <c r="F105" s="248">
        <f>D105*$E105</f>
        <v>0</v>
      </c>
    </row>
    <row r="106" spans="1:6">
      <c r="A106" s="257"/>
      <c r="B106" s="246"/>
      <c r="C106" s="256"/>
      <c r="D106" s="256"/>
      <c r="E106" s="256"/>
      <c r="F106" s="255"/>
    </row>
    <row r="107" spans="1:6">
      <c r="A107" s="268" t="s">
        <v>2253</v>
      </c>
      <c r="B107" s="267" t="s">
        <v>2624</v>
      </c>
      <c r="C107" s="249"/>
      <c r="D107" s="249"/>
      <c r="E107" s="249"/>
      <c r="F107" s="266">
        <f>SUM(F104:F105)</f>
        <v>0</v>
      </c>
    </row>
    <row r="108" spans="1:6">
      <c r="A108" s="243"/>
      <c r="B108" s="242"/>
      <c r="C108" s="241"/>
      <c r="D108" s="241"/>
      <c r="E108" s="241"/>
      <c r="F108" s="252"/>
    </row>
    <row r="109" spans="1:6">
      <c r="A109" s="243" t="s">
        <v>2237</v>
      </c>
      <c r="B109" s="242" t="s">
        <v>2251</v>
      </c>
      <c r="C109" s="241"/>
      <c r="D109" s="241"/>
      <c r="E109" s="241"/>
      <c r="F109" s="252"/>
    </row>
    <row r="110" spans="1:6">
      <c r="A110" s="251"/>
      <c r="B110" s="250"/>
      <c r="C110" s="241"/>
      <c r="D110" s="241"/>
      <c r="E110" s="241"/>
      <c r="F110" s="252"/>
    </row>
    <row r="111" spans="1:6" ht="51">
      <c r="A111" s="251" t="s">
        <v>2250</v>
      </c>
      <c r="B111" s="250" t="s">
        <v>2249</v>
      </c>
      <c r="C111" s="241" t="s">
        <v>39</v>
      </c>
      <c r="D111" s="241">
        <v>3</v>
      </c>
      <c r="E111" s="241"/>
      <c r="F111" s="248">
        <f>D111*$E111</f>
        <v>0</v>
      </c>
    </row>
    <row r="112" spans="1:6">
      <c r="A112" s="251"/>
      <c r="B112" s="250"/>
      <c r="C112" s="241"/>
      <c r="D112" s="241"/>
      <c r="E112" s="241"/>
      <c r="F112" s="252"/>
    </row>
    <row r="113" spans="1:6" ht="51">
      <c r="A113" s="251" t="s">
        <v>2248</v>
      </c>
      <c r="B113" s="250" t="s">
        <v>2247</v>
      </c>
      <c r="C113" s="241" t="s">
        <v>76</v>
      </c>
      <c r="D113" s="241">
        <v>6</v>
      </c>
      <c r="E113" s="241"/>
      <c r="F113" s="248">
        <f>D113*$E113</f>
        <v>0</v>
      </c>
    </row>
    <row r="114" spans="1:6">
      <c r="A114" s="251"/>
      <c r="B114" s="250"/>
      <c r="C114" s="241"/>
      <c r="D114" s="241"/>
      <c r="E114" s="241"/>
      <c r="F114" s="248"/>
    </row>
    <row r="115" spans="1:6" ht="51">
      <c r="A115" s="251" t="s">
        <v>2246</v>
      </c>
      <c r="B115" s="250" t="s">
        <v>2245</v>
      </c>
      <c r="C115" s="241" t="s">
        <v>76</v>
      </c>
      <c r="D115" s="241">
        <v>8</v>
      </c>
      <c r="E115" s="241"/>
      <c r="F115" s="248">
        <f>D115*$E115</f>
        <v>0</v>
      </c>
    </row>
    <row r="116" spans="1:6">
      <c r="A116" s="251"/>
      <c r="B116" s="250"/>
      <c r="C116" s="241"/>
      <c r="D116" s="241"/>
      <c r="E116" s="241"/>
      <c r="F116" s="252"/>
    </row>
    <row r="117" spans="1:6" s="254" customFormat="1" ht="68.099999999999994" customHeight="1">
      <c r="A117" s="251" t="s">
        <v>2244</v>
      </c>
      <c r="B117" s="250" t="s">
        <v>2243</v>
      </c>
      <c r="C117" s="241" t="s">
        <v>76</v>
      </c>
      <c r="D117" s="241">
        <v>43</v>
      </c>
      <c r="E117" s="241"/>
      <c r="F117" s="248">
        <f>D117*$E117</f>
        <v>0</v>
      </c>
    </row>
    <row r="118" spans="1:6">
      <c r="A118" s="251"/>
      <c r="B118" s="250"/>
      <c r="C118" s="241"/>
      <c r="D118" s="241"/>
      <c r="E118" s="241"/>
      <c r="F118" s="252"/>
    </row>
    <row r="119" spans="1:6" s="254" customFormat="1" ht="68.099999999999994" customHeight="1">
      <c r="A119" s="251" t="s">
        <v>2242</v>
      </c>
      <c r="B119" s="250" t="s">
        <v>2241</v>
      </c>
      <c r="C119" s="241" t="s">
        <v>76</v>
      </c>
      <c r="D119" s="241">
        <v>6</v>
      </c>
      <c r="E119" s="241"/>
      <c r="F119" s="248">
        <f>D119*$E119</f>
        <v>0</v>
      </c>
    </row>
    <row r="120" spans="1:6" s="254" customFormat="1">
      <c r="A120" s="251"/>
      <c r="B120" s="250"/>
      <c r="C120" s="241"/>
      <c r="D120" s="241"/>
      <c r="E120" s="241"/>
      <c r="F120" s="248"/>
    </row>
    <row r="121" spans="1:6" s="254" customFormat="1" ht="51">
      <c r="A121" s="251" t="s">
        <v>2239</v>
      </c>
      <c r="B121" s="250" t="s">
        <v>2240</v>
      </c>
      <c r="C121" s="241" t="s">
        <v>76</v>
      </c>
      <c r="D121" s="241">
        <v>4.5</v>
      </c>
      <c r="E121" s="241"/>
      <c r="F121" s="248">
        <f>D121*$E121</f>
        <v>0</v>
      </c>
    </row>
    <row r="122" spans="1:6" s="254" customFormat="1">
      <c r="A122" s="251"/>
      <c r="B122" s="250"/>
      <c r="C122" s="241"/>
      <c r="D122" s="241"/>
      <c r="E122" s="241"/>
      <c r="F122" s="248"/>
    </row>
    <row r="123" spans="1:6" s="254" customFormat="1" ht="56.25" customHeight="1">
      <c r="A123" s="251" t="s">
        <v>2239</v>
      </c>
      <c r="B123" s="250" t="s">
        <v>2238</v>
      </c>
      <c r="C123" s="241" t="s">
        <v>76</v>
      </c>
      <c r="D123" s="241">
        <v>6</v>
      </c>
      <c r="E123" s="241"/>
      <c r="F123" s="248">
        <f>D123*$E123</f>
        <v>0</v>
      </c>
    </row>
    <row r="124" spans="1:6">
      <c r="A124" s="247"/>
      <c r="B124" s="264"/>
      <c r="C124" s="245"/>
      <c r="D124" s="245"/>
      <c r="E124" s="245"/>
      <c r="F124" s="244"/>
    </row>
    <row r="125" spans="1:6">
      <c r="A125" s="243" t="s">
        <v>2237</v>
      </c>
      <c r="B125" s="242" t="s">
        <v>2236</v>
      </c>
      <c r="C125" s="241"/>
      <c r="D125" s="241"/>
      <c r="E125" s="241"/>
      <c r="F125" s="240">
        <f>SUM(F110:F123)</f>
        <v>0</v>
      </c>
    </row>
    <row r="126" spans="1:6">
      <c r="A126" s="243"/>
      <c r="B126" s="242"/>
      <c r="C126" s="241"/>
      <c r="D126" s="241"/>
      <c r="E126" s="241"/>
      <c r="F126" s="252"/>
    </row>
    <row r="127" spans="1:6">
      <c r="A127" s="243" t="s">
        <v>2222</v>
      </c>
      <c r="B127" s="242" t="s">
        <v>2235</v>
      </c>
      <c r="C127" s="241"/>
      <c r="D127" s="241"/>
      <c r="E127" s="241"/>
      <c r="F127" s="252"/>
    </row>
    <row r="128" spans="1:6">
      <c r="A128" s="251"/>
      <c r="B128" s="260"/>
      <c r="C128" s="241"/>
      <c r="D128" s="241"/>
      <c r="E128" s="241"/>
      <c r="F128" s="252"/>
    </row>
    <row r="129" spans="1:6" ht="25.5">
      <c r="A129" s="251" t="s">
        <v>2234</v>
      </c>
      <c r="B129" s="250" t="s">
        <v>2233</v>
      </c>
      <c r="C129" s="241" t="s">
        <v>39</v>
      </c>
      <c r="D129" s="241">
        <v>1</v>
      </c>
      <c r="E129" s="241"/>
      <c r="F129" s="248">
        <f>D129*$E129</f>
        <v>0</v>
      </c>
    </row>
    <row r="130" spans="1:6">
      <c r="A130" s="251"/>
      <c r="B130" s="260"/>
      <c r="C130" s="241"/>
      <c r="D130" s="241"/>
      <c r="E130" s="241"/>
      <c r="F130" s="248"/>
    </row>
    <row r="131" spans="1:6" ht="25.5">
      <c r="A131" s="251" t="s">
        <v>2232</v>
      </c>
      <c r="B131" s="250" t="s">
        <v>2231</v>
      </c>
      <c r="C131" s="241" t="s">
        <v>39</v>
      </c>
      <c r="D131" s="241">
        <v>1</v>
      </c>
      <c r="E131" s="241"/>
      <c r="F131" s="248">
        <f>D131*$E131</f>
        <v>0</v>
      </c>
    </row>
    <row r="132" spans="1:6">
      <c r="A132" s="251"/>
      <c r="B132" s="250"/>
      <c r="C132" s="249"/>
      <c r="D132" s="249"/>
      <c r="E132" s="249"/>
      <c r="F132" s="248"/>
    </row>
    <row r="133" spans="1:6" ht="25.5">
      <c r="A133" s="251" t="s">
        <v>2230</v>
      </c>
      <c r="B133" s="250" t="s">
        <v>2229</v>
      </c>
      <c r="C133" s="249" t="s">
        <v>39</v>
      </c>
      <c r="D133" s="249">
        <v>1</v>
      </c>
      <c r="E133" s="249"/>
      <c r="F133" s="248">
        <f>D133*$E133</f>
        <v>0</v>
      </c>
    </row>
    <row r="134" spans="1:6">
      <c r="A134" s="251"/>
      <c r="B134" s="250"/>
      <c r="C134" s="249"/>
      <c r="D134" s="249"/>
      <c r="E134" s="249"/>
      <c r="F134" s="248"/>
    </row>
    <row r="135" spans="1:6" ht="41.1" customHeight="1">
      <c r="A135" s="251" t="s">
        <v>2228</v>
      </c>
      <c r="B135" s="250" t="s">
        <v>2227</v>
      </c>
      <c r="C135" s="249" t="s">
        <v>76</v>
      </c>
      <c r="D135" s="249">
        <v>15</v>
      </c>
      <c r="E135" s="249"/>
      <c r="F135" s="248">
        <f>D135*E135</f>
        <v>0</v>
      </c>
    </row>
    <row r="136" spans="1:6">
      <c r="A136" s="251"/>
      <c r="B136" s="250"/>
      <c r="C136" s="249"/>
      <c r="D136" s="249"/>
      <c r="E136" s="249"/>
      <c r="F136" s="248"/>
    </row>
    <row r="137" spans="1:6" ht="38.25">
      <c r="A137" s="251" t="s">
        <v>2226</v>
      </c>
      <c r="B137" s="250" t="s">
        <v>2225</v>
      </c>
      <c r="C137" s="249" t="s">
        <v>76</v>
      </c>
      <c r="D137" s="249">
        <v>3</v>
      </c>
      <c r="E137" s="249"/>
      <c r="F137" s="248">
        <f>D137*E137</f>
        <v>0</v>
      </c>
    </row>
    <row r="138" spans="1:6">
      <c r="A138" s="251"/>
      <c r="B138" s="250"/>
      <c r="C138" s="249"/>
      <c r="D138" s="249"/>
      <c r="E138" s="249"/>
      <c r="F138" s="248"/>
    </row>
    <row r="139" spans="1:6" ht="51">
      <c r="A139" s="251" t="s">
        <v>2224</v>
      </c>
      <c r="B139" s="250" t="s">
        <v>2223</v>
      </c>
      <c r="C139" s="249" t="s">
        <v>76</v>
      </c>
      <c r="D139" s="238">
        <v>8</v>
      </c>
      <c r="E139" s="238"/>
      <c r="F139" s="261">
        <f>D139*E139</f>
        <v>0</v>
      </c>
    </row>
    <row r="140" spans="1:6">
      <c r="A140" s="257"/>
      <c r="B140" s="246"/>
      <c r="C140" s="256"/>
      <c r="D140" s="256"/>
      <c r="E140" s="256"/>
      <c r="F140" s="255"/>
    </row>
    <row r="141" spans="1:6">
      <c r="A141" s="243" t="s">
        <v>2222</v>
      </c>
      <c r="B141" s="242" t="s">
        <v>2221</v>
      </c>
      <c r="C141" s="241"/>
      <c r="D141" s="241"/>
      <c r="E141" s="241"/>
      <c r="F141" s="240">
        <f>SUM(F129:F140)</f>
        <v>0</v>
      </c>
    </row>
    <row r="142" spans="1:6">
      <c r="A142" s="243"/>
      <c r="B142" s="242"/>
      <c r="C142" s="241"/>
      <c r="D142" s="241"/>
      <c r="E142" s="241"/>
      <c r="F142" s="252"/>
    </row>
    <row r="143" spans="1:6">
      <c r="A143" s="243" t="s">
        <v>2217</v>
      </c>
      <c r="B143" s="242" t="s">
        <v>2220</v>
      </c>
      <c r="C143" s="241"/>
      <c r="D143" s="241"/>
      <c r="E143" s="241"/>
      <c r="F143" s="252"/>
    </row>
    <row r="144" spans="1:6">
      <c r="A144" s="251"/>
      <c r="B144" s="260"/>
      <c r="C144" s="241"/>
      <c r="D144" s="241"/>
      <c r="E144" s="241"/>
      <c r="F144" s="252"/>
    </row>
    <row r="145" spans="1:6" ht="81.95" customHeight="1">
      <c r="A145" s="251" t="s">
        <v>2219</v>
      </c>
      <c r="B145" s="250" t="s">
        <v>2218</v>
      </c>
      <c r="C145" s="241" t="s">
        <v>39</v>
      </c>
      <c r="D145" s="241">
        <v>1</v>
      </c>
      <c r="E145" s="241"/>
      <c r="F145" s="248">
        <f>D145*$E145</f>
        <v>0</v>
      </c>
    </row>
    <row r="146" spans="1:6">
      <c r="A146" s="257"/>
      <c r="B146" s="246"/>
      <c r="C146" s="256"/>
      <c r="D146" s="256"/>
      <c r="E146" s="256"/>
      <c r="F146" s="255"/>
    </row>
    <row r="147" spans="1:6">
      <c r="A147" s="243" t="s">
        <v>2217</v>
      </c>
      <c r="B147" s="242" t="s">
        <v>2216</v>
      </c>
      <c r="C147" s="241"/>
      <c r="D147" s="241"/>
      <c r="E147" s="241"/>
      <c r="F147" s="240">
        <f>SUM(F144:F145)</f>
        <v>0</v>
      </c>
    </row>
    <row r="148" spans="1:6">
      <c r="A148" s="243"/>
      <c r="B148" s="242"/>
      <c r="C148" s="241"/>
      <c r="D148" s="241"/>
      <c r="E148" s="241"/>
      <c r="F148" s="240"/>
    </row>
    <row r="149" spans="1:6" s="239" customFormat="1">
      <c r="A149" s="243" t="s">
        <v>2212</v>
      </c>
      <c r="B149" s="242" t="s">
        <v>2215</v>
      </c>
      <c r="C149" s="241"/>
      <c r="D149" s="241"/>
      <c r="E149" s="241"/>
      <c r="F149" s="252"/>
    </row>
    <row r="150" spans="1:6">
      <c r="A150" s="243"/>
      <c r="B150" s="242"/>
      <c r="C150" s="241"/>
      <c r="D150" s="241"/>
      <c r="E150" s="241"/>
      <c r="F150" s="252"/>
    </row>
    <row r="151" spans="1:6" ht="38.25">
      <c r="A151" s="251" t="s">
        <v>2214</v>
      </c>
      <c r="B151" s="250" t="s">
        <v>2213</v>
      </c>
      <c r="C151" s="241"/>
      <c r="D151" s="241"/>
      <c r="E151" s="241"/>
      <c r="F151" s="253">
        <f>0.05*(F147+F141+F125+F107+F99+F67+F41)</f>
        <v>0</v>
      </c>
    </row>
    <row r="152" spans="1:6">
      <c r="A152" s="247"/>
      <c r="B152" s="246"/>
      <c r="C152" s="245"/>
      <c r="D152" s="245"/>
      <c r="E152" s="245"/>
      <c r="F152" s="244"/>
    </row>
    <row r="153" spans="1:6">
      <c r="A153" s="243" t="s">
        <v>2212</v>
      </c>
      <c r="B153" s="242" t="s">
        <v>2211</v>
      </c>
      <c r="C153" s="241"/>
      <c r="D153" s="241"/>
      <c r="E153" s="241"/>
      <c r="F153" s="240">
        <f>SUM(F151:F151)</f>
        <v>0</v>
      </c>
    </row>
    <row r="154" spans="1:6">
      <c r="A154" s="243"/>
      <c r="B154" s="242"/>
      <c r="C154" s="241"/>
      <c r="D154" s="241"/>
      <c r="E154" s="241"/>
      <c r="F154" s="240"/>
    </row>
    <row r="155" spans="1:6">
      <c r="A155" s="243" t="s">
        <v>2206</v>
      </c>
      <c r="B155" s="242" t="s">
        <v>93</v>
      </c>
      <c r="C155" s="241"/>
      <c r="D155" s="241"/>
      <c r="E155" s="241"/>
      <c r="F155" s="252"/>
    </row>
    <row r="156" spans="1:6">
      <c r="A156" s="243"/>
      <c r="B156" s="242"/>
      <c r="C156" s="241"/>
      <c r="D156" s="241"/>
      <c r="E156" s="241"/>
      <c r="F156" s="252"/>
    </row>
    <row r="157" spans="1:6" ht="25.5">
      <c r="A157" s="251" t="s">
        <v>2210</v>
      </c>
      <c r="B157" s="250" t="s">
        <v>2631</v>
      </c>
      <c r="C157" s="249" t="s">
        <v>404</v>
      </c>
      <c r="D157" s="249">
        <v>0</v>
      </c>
      <c r="E157" s="249"/>
      <c r="F157" s="248">
        <f>D157*$E157</f>
        <v>0</v>
      </c>
    </row>
    <row r="158" spans="1:6">
      <c r="A158" s="243"/>
      <c r="B158" s="242"/>
      <c r="C158" s="241"/>
      <c r="D158" s="241"/>
      <c r="E158" s="241"/>
      <c r="F158" s="252"/>
    </row>
    <row r="159" spans="1:6">
      <c r="A159" s="251" t="s">
        <v>2209</v>
      </c>
      <c r="B159" s="250" t="s">
        <v>2208</v>
      </c>
      <c r="C159" s="249" t="s">
        <v>404</v>
      </c>
      <c r="D159" s="249">
        <v>0</v>
      </c>
      <c r="E159" s="249"/>
      <c r="F159" s="248">
        <f>D159*$E159</f>
        <v>0</v>
      </c>
    </row>
    <row r="160" spans="1:6">
      <c r="A160" s="243"/>
      <c r="B160" s="242"/>
      <c r="C160" s="241"/>
      <c r="D160" s="241"/>
      <c r="E160" s="241"/>
      <c r="F160" s="252"/>
    </row>
    <row r="161" spans="1:6" ht="25.5">
      <c r="A161" s="251" t="s">
        <v>2207</v>
      </c>
      <c r="B161" s="250" t="s">
        <v>2632</v>
      </c>
      <c r="C161" s="249" t="s">
        <v>39</v>
      </c>
      <c r="D161" s="249">
        <v>0</v>
      </c>
      <c r="E161" s="249"/>
      <c r="F161" s="248">
        <f>D161*$E161</f>
        <v>0</v>
      </c>
    </row>
    <row r="162" spans="1:6">
      <c r="A162" s="247"/>
      <c r="B162" s="246"/>
      <c r="C162" s="245"/>
      <c r="D162" s="245"/>
      <c r="E162" s="245"/>
      <c r="F162" s="244"/>
    </row>
    <row r="163" spans="1:6">
      <c r="A163" s="243" t="s">
        <v>2206</v>
      </c>
      <c r="B163" s="242" t="s">
        <v>2205</v>
      </c>
      <c r="C163" s="241"/>
      <c r="D163" s="241"/>
      <c r="E163" s="241"/>
      <c r="F163" s="240">
        <f>SUM(F157:F161)</f>
        <v>0</v>
      </c>
    </row>
  </sheetData>
  <sheetProtection formatCells="0" insertColumns="0" insertRows="0" insertHyperlinks="0" deleteColumns="0" deleteRows="0" sort="0" autoFilter="0" pivotTables="0"/>
  <protectedRanges>
    <protectedRange sqref="E40" name="cena an enoto_5"/>
    <protectedRange sqref="E31:E37 E29 E39" name="cena an enoto_1_2"/>
  </protectedRanges>
  <mergeCells count="1">
    <mergeCell ref="B16:E16"/>
  </mergeCells>
  <pageMargins left="0.51181102362204722" right="0" top="0.55118110236220474" bottom="0.55118110236220474" header="0.31496062992125984" footer="0.31496062992125984"/>
  <pageSetup paperSize="9" scale="99" orientation="portrait" r:id="rId1"/>
  <headerFooter>
    <oddHeader>&amp;L&amp;"-,Krepko"&amp;8KUC Ivančna Gorica&amp;R&amp;"Arial,Navadno"&amp;8GO dela</oddHeader>
    <oddFooter>&amp;R&amp;P/&amp;N</oddFooter>
  </headerFooter>
  <rowBreaks count="3" manualBreakCount="3">
    <brk id="68" max="5" man="1"/>
    <brk id="100" max="5" man="1"/>
    <brk id="154"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0EB1-E0BA-4198-A74F-5FE47E811D13}">
  <sheetPr>
    <tabColor theme="5" tint="-0.249977111117893"/>
  </sheetPr>
  <dimension ref="A1:H150"/>
  <sheetViews>
    <sheetView view="pageBreakPreview" zoomScaleNormal="100" zoomScaleSheetLayoutView="100" workbookViewId="0"/>
  </sheetViews>
  <sheetFormatPr defaultColWidth="9.140625" defaultRowHeight="12.75"/>
  <cols>
    <col min="1" max="1" width="10.5703125" style="307" bestFit="1" customWidth="1"/>
    <col min="2" max="2" width="38.7109375" style="307" customWidth="1"/>
    <col min="3" max="3" width="7.5703125" style="309" customWidth="1"/>
    <col min="4" max="4" width="8.7109375" style="310" bestFit="1" customWidth="1"/>
    <col min="5" max="5" width="11.140625" style="309" bestFit="1" customWidth="1"/>
    <col min="6" max="6" width="13.7109375" style="308" customWidth="1"/>
    <col min="7" max="8" width="9.140625" style="307" customWidth="1"/>
    <col min="9" max="9" width="9.140625" style="307"/>
    <col min="10" max="10" width="13.5703125" style="307" customWidth="1"/>
    <col min="11" max="11" width="11.7109375" style="307" customWidth="1"/>
    <col min="12" max="12" width="12" style="307" customWidth="1"/>
    <col min="13" max="13" width="12.5703125" style="307" customWidth="1"/>
    <col min="14" max="16384" width="9.140625" style="307"/>
  </cols>
  <sheetData>
    <row r="1" spans="1:7">
      <c r="A1" s="365" t="s">
        <v>1</v>
      </c>
      <c r="B1" s="358" t="s">
        <v>2433</v>
      </c>
      <c r="C1" s="364"/>
      <c r="D1" s="364"/>
      <c r="E1" s="364"/>
      <c r="F1" s="364"/>
    </row>
    <row r="2" spans="1:7">
      <c r="A2" s="315"/>
      <c r="B2" s="315"/>
      <c r="C2" s="332"/>
      <c r="D2" s="332"/>
      <c r="E2" s="332"/>
      <c r="F2" s="322"/>
    </row>
    <row r="3" spans="1:7">
      <c r="A3" s="326" t="s">
        <v>2423</v>
      </c>
      <c r="B3" s="328" t="s">
        <v>2432</v>
      </c>
      <c r="C3" s="265"/>
      <c r="D3" s="265"/>
      <c r="E3" s="265"/>
      <c r="F3" s="263">
        <f>F24</f>
        <v>0</v>
      </c>
    </row>
    <row r="4" spans="1:7">
      <c r="A4" s="326" t="s">
        <v>2407</v>
      </c>
      <c r="B4" s="328" t="s">
        <v>16</v>
      </c>
      <c r="C4" s="265"/>
      <c r="D4" s="265"/>
      <c r="E4" s="265"/>
      <c r="F4" s="263">
        <f>F49</f>
        <v>0</v>
      </c>
    </row>
    <row r="5" spans="1:7">
      <c r="A5" s="326" t="s">
        <v>2355</v>
      </c>
      <c r="B5" s="328" t="s">
        <v>2406</v>
      </c>
      <c r="C5" s="265"/>
      <c r="D5" s="265"/>
      <c r="E5" s="265"/>
      <c r="F5" s="263">
        <f>F102</f>
        <v>0</v>
      </c>
    </row>
    <row r="6" spans="1:7">
      <c r="A6" s="326" t="s">
        <v>2345</v>
      </c>
      <c r="B6" s="281" t="s">
        <v>2354</v>
      </c>
      <c r="C6" s="265"/>
      <c r="D6" s="265"/>
      <c r="E6" s="265"/>
      <c r="F6" s="263">
        <f>F114</f>
        <v>0</v>
      </c>
    </row>
    <row r="7" spans="1:7">
      <c r="A7" s="363" t="s">
        <v>2342</v>
      </c>
      <c r="B7" s="346" t="s">
        <v>2215</v>
      </c>
      <c r="C7" s="362"/>
      <c r="D7" s="362"/>
      <c r="E7" s="362"/>
      <c r="F7" s="323">
        <f>F120</f>
        <v>0</v>
      </c>
    </row>
    <row r="8" spans="1:7">
      <c r="A8" s="315"/>
      <c r="B8" s="328" t="s">
        <v>2336</v>
      </c>
      <c r="C8" s="332"/>
      <c r="D8" s="332"/>
      <c r="E8" s="332"/>
      <c r="F8" s="263">
        <f>SUM(F3:F7)</f>
        <v>0</v>
      </c>
    </row>
    <row r="9" spans="1:7" ht="13.5" thickBot="1">
      <c r="A9" s="315"/>
      <c r="B9" s="235"/>
      <c r="C9" s="332"/>
      <c r="D9" s="332"/>
      <c r="E9" s="332"/>
      <c r="F9" s="263"/>
    </row>
    <row r="10" spans="1:7" ht="13.5" thickBot="1">
      <c r="A10" s="361" t="s">
        <v>2335</v>
      </c>
      <c r="B10" s="360" t="s">
        <v>2334</v>
      </c>
      <c r="C10" s="297" t="s">
        <v>2333</v>
      </c>
      <c r="D10" s="297" t="s">
        <v>2332</v>
      </c>
      <c r="E10" s="297" t="s">
        <v>2331</v>
      </c>
      <c r="F10" s="359" t="s">
        <v>2330</v>
      </c>
    </row>
    <row r="11" spans="1:7">
      <c r="A11" s="315"/>
      <c r="B11" s="315"/>
      <c r="C11" s="332"/>
      <c r="D11" s="332"/>
      <c r="E11" s="332"/>
      <c r="F11" s="322"/>
    </row>
    <row r="12" spans="1:7" ht="89.25">
      <c r="A12" s="315"/>
      <c r="B12" s="358" t="s">
        <v>2431</v>
      </c>
      <c r="C12" s="332"/>
      <c r="D12" s="332"/>
      <c r="E12" s="332"/>
      <c r="F12" s="322"/>
    </row>
    <row r="13" spans="1:7">
      <c r="A13" s="315"/>
      <c r="B13" s="315"/>
      <c r="C13" s="332"/>
      <c r="D13" s="332"/>
      <c r="E13" s="332"/>
      <c r="F13" s="322"/>
    </row>
    <row r="14" spans="1:7">
      <c r="A14" s="317" t="s">
        <v>2423</v>
      </c>
      <c r="B14" s="315" t="s">
        <v>2328</v>
      </c>
      <c r="C14" s="265"/>
      <c r="D14" s="265"/>
      <c r="E14" s="265"/>
      <c r="F14" s="263"/>
    </row>
    <row r="15" spans="1:7">
      <c r="A15" s="315"/>
      <c r="B15" s="315"/>
      <c r="C15" s="265"/>
      <c r="D15" s="265"/>
      <c r="E15" s="265"/>
      <c r="F15" s="263"/>
      <c r="G15" s="434"/>
    </row>
    <row r="16" spans="1:7" s="348" customFormat="1" ht="25.5">
      <c r="A16" s="315"/>
      <c r="B16" s="316" t="s">
        <v>2430</v>
      </c>
      <c r="C16" s="265"/>
      <c r="D16" s="265"/>
      <c r="E16" s="265"/>
      <c r="F16" s="263"/>
    </row>
    <row r="17" spans="1:6" s="348" customFormat="1">
      <c r="A17" s="315"/>
      <c r="B17" s="315"/>
      <c r="C17" s="265"/>
      <c r="D17" s="265"/>
      <c r="E17" s="265"/>
      <c r="F17" s="329"/>
    </row>
    <row r="18" spans="1:6" s="348" customFormat="1">
      <c r="A18" s="326" t="s">
        <v>2429</v>
      </c>
      <c r="B18" s="293" t="s">
        <v>2428</v>
      </c>
      <c r="C18" s="294" t="s">
        <v>2427</v>
      </c>
      <c r="D18" s="294">
        <v>35</v>
      </c>
      <c r="E18" s="294"/>
      <c r="F18" s="327">
        <f>D18*E18</f>
        <v>0</v>
      </c>
    </row>
    <row r="19" spans="1:6" s="348" customFormat="1">
      <c r="A19" s="326"/>
      <c r="B19" s="293"/>
      <c r="C19" s="294"/>
      <c r="D19" s="294"/>
      <c r="E19" s="294"/>
      <c r="F19" s="327"/>
    </row>
    <row r="20" spans="1:6">
      <c r="A20" s="317"/>
      <c r="B20" s="315" t="s">
        <v>2426</v>
      </c>
      <c r="C20" s="265"/>
      <c r="D20" s="265"/>
      <c r="E20" s="265"/>
      <c r="F20" s="263"/>
    </row>
    <row r="21" spans="1:6" s="348" customFormat="1">
      <c r="A21" s="326"/>
      <c r="B21" s="357"/>
      <c r="C21" s="356"/>
      <c r="D21" s="356"/>
      <c r="E21" s="355"/>
      <c r="F21" s="354"/>
    </row>
    <row r="22" spans="1:6" s="348" customFormat="1" ht="51">
      <c r="A22" s="326" t="s">
        <v>2425</v>
      </c>
      <c r="B22" s="353" t="s">
        <v>2424</v>
      </c>
      <c r="C22" s="294"/>
      <c r="D22" s="294"/>
      <c r="E22" s="294"/>
      <c r="F22" s="327"/>
    </row>
    <row r="23" spans="1:6">
      <c r="A23" s="352"/>
      <c r="B23" s="290"/>
      <c r="C23" s="351"/>
      <c r="D23" s="351"/>
      <c r="E23" s="351"/>
      <c r="F23" s="350"/>
    </row>
    <row r="24" spans="1:6">
      <c r="A24" s="317" t="s">
        <v>2423</v>
      </c>
      <c r="B24" s="315" t="s">
        <v>2305</v>
      </c>
      <c r="C24" s="332"/>
      <c r="D24" s="332"/>
      <c r="E24" s="332"/>
      <c r="F24" s="322">
        <f>SUM(F16:F22)</f>
        <v>0</v>
      </c>
    </row>
    <row r="25" spans="1:6">
      <c r="A25" s="315"/>
      <c r="B25" s="315"/>
      <c r="C25" s="265"/>
      <c r="D25" s="265"/>
      <c r="E25" s="265"/>
      <c r="F25" s="263"/>
    </row>
    <row r="26" spans="1:6">
      <c r="A26" s="317" t="s">
        <v>2407</v>
      </c>
      <c r="B26" s="315" t="s">
        <v>16</v>
      </c>
      <c r="C26" s="265"/>
      <c r="D26" s="265"/>
      <c r="E26" s="265"/>
      <c r="F26" s="263"/>
    </row>
    <row r="27" spans="1:6">
      <c r="A27" s="328"/>
      <c r="B27" s="328"/>
      <c r="C27" s="265"/>
      <c r="D27" s="265"/>
      <c r="E27" s="265"/>
      <c r="F27" s="263"/>
    </row>
    <row r="28" spans="1:6">
      <c r="A28" s="317" t="s">
        <v>2422</v>
      </c>
      <c r="B28" s="315" t="s">
        <v>2301</v>
      </c>
      <c r="C28" s="265"/>
      <c r="D28" s="265"/>
      <c r="E28" s="265"/>
      <c r="F28" s="263"/>
    </row>
    <row r="29" spans="1:6">
      <c r="A29" s="315"/>
      <c r="B29" s="315"/>
      <c r="C29" s="265"/>
      <c r="D29" s="265"/>
      <c r="E29" s="265"/>
      <c r="F29" s="263"/>
    </row>
    <row r="30" spans="1:6" s="342" customFormat="1" ht="53.25" customHeight="1">
      <c r="A30" s="315"/>
      <c r="B30" s="316" t="s">
        <v>2421</v>
      </c>
      <c r="C30" s="265"/>
      <c r="D30" s="265"/>
      <c r="E30" s="265"/>
      <c r="F30" s="263"/>
    </row>
    <row r="31" spans="1:6">
      <c r="A31" s="315"/>
      <c r="B31" s="281"/>
      <c r="C31" s="265"/>
      <c r="D31" s="265"/>
      <c r="E31" s="265"/>
      <c r="F31" s="263"/>
    </row>
    <row r="32" spans="1:6" ht="51">
      <c r="A32" s="339" t="s">
        <v>2420</v>
      </c>
      <c r="B32" s="250" t="s">
        <v>2419</v>
      </c>
      <c r="C32" s="269" t="s">
        <v>44</v>
      </c>
      <c r="D32" s="269">
        <v>195</v>
      </c>
      <c r="E32" s="269"/>
      <c r="F32" s="327">
        <f>D32*$E32</f>
        <v>0</v>
      </c>
    </row>
    <row r="33" spans="1:6">
      <c r="A33" s="338"/>
      <c r="B33" s="281"/>
      <c r="C33" s="265"/>
      <c r="D33" s="265"/>
      <c r="E33" s="265"/>
      <c r="F33" s="348"/>
    </row>
    <row r="34" spans="1:6" ht="51">
      <c r="A34" s="339" t="s">
        <v>2418</v>
      </c>
      <c r="B34" s="281" t="s">
        <v>2417</v>
      </c>
      <c r="C34" s="265" t="s">
        <v>44</v>
      </c>
      <c r="D34" s="265">
        <v>102.285</v>
      </c>
      <c r="E34" s="265"/>
      <c r="F34" s="327">
        <f>D34*E34</f>
        <v>0</v>
      </c>
    </row>
    <row r="35" spans="1:6">
      <c r="A35" s="338"/>
      <c r="B35" s="281"/>
      <c r="C35" s="265"/>
      <c r="D35" s="265"/>
      <c r="E35" s="265"/>
    </row>
    <row r="36" spans="1:6" ht="25.5">
      <c r="A36" s="339" t="s">
        <v>2416</v>
      </c>
      <c r="B36" s="250" t="s">
        <v>2298</v>
      </c>
      <c r="C36" s="269" t="s">
        <v>44</v>
      </c>
      <c r="D36" s="269">
        <v>92.715000000000003</v>
      </c>
      <c r="E36" s="269"/>
      <c r="F36" s="327">
        <f>D36*$E36</f>
        <v>0</v>
      </c>
    </row>
    <row r="37" spans="1:6">
      <c r="A37" s="315"/>
      <c r="B37" s="281"/>
      <c r="C37" s="265"/>
      <c r="D37" s="265"/>
      <c r="E37" s="265"/>
      <c r="F37" s="329"/>
    </row>
    <row r="38" spans="1:6" ht="25.5">
      <c r="A38" s="338"/>
      <c r="B38" s="349" t="s">
        <v>2415</v>
      </c>
      <c r="C38" s="265"/>
      <c r="D38" s="265"/>
      <c r="E38" s="265"/>
      <c r="F38" s="329"/>
    </row>
    <row r="39" spans="1:6">
      <c r="A39" s="328"/>
      <c r="B39" s="281"/>
      <c r="C39" s="265"/>
      <c r="D39" s="265"/>
      <c r="E39" s="265"/>
      <c r="F39" s="329"/>
    </row>
    <row r="40" spans="1:6">
      <c r="A40" s="317" t="s">
        <v>2414</v>
      </c>
      <c r="B40" s="315" t="s">
        <v>2296</v>
      </c>
      <c r="C40" s="265"/>
      <c r="D40" s="265"/>
      <c r="E40" s="265"/>
      <c r="F40" s="329"/>
    </row>
    <row r="41" spans="1:6">
      <c r="A41" s="315"/>
      <c r="B41" s="315"/>
      <c r="C41" s="265"/>
      <c r="D41" s="265"/>
      <c r="E41" s="265"/>
      <c r="F41" s="329"/>
    </row>
    <row r="42" spans="1:6" s="342" customFormat="1">
      <c r="A42" s="326" t="s">
        <v>2413</v>
      </c>
      <c r="B42" s="281" t="s">
        <v>2412</v>
      </c>
      <c r="C42" s="265" t="s">
        <v>48</v>
      </c>
      <c r="D42" s="265">
        <v>151.5</v>
      </c>
      <c r="E42" s="265"/>
      <c r="F42" s="327">
        <f>D42*E42</f>
        <v>0</v>
      </c>
    </row>
    <row r="43" spans="1:6">
      <c r="A43" s="338"/>
      <c r="B43" s="347"/>
      <c r="C43" s="330"/>
      <c r="D43" s="330"/>
      <c r="E43" s="330"/>
      <c r="F43" s="327"/>
    </row>
    <row r="44" spans="1:6">
      <c r="A44" s="317" t="s">
        <v>2411</v>
      </c>
      <c r="B44" s="315" t="s">
        <v>2410</v>
      </c>
      <c r="C44" s="265"/>
      <c r="D44" s="265"/>
      <c r="E44" s="265"/>
      <c r="F44" s="327"/>
    </row>
    <row r="45" spans="1:6">
      <c r="A45" s="315"/>
      <c r="B45" s="315"/>
      <c r="C45" s="265"/>
      <c r="D45" s="265"/>
      <c r="E45" s="265"/>
      <c r="F45" s="327"/>
    </row>
    <row r="46" spans="1:6" ht="63.75">
      <c r="A46" s="326" t="s">
        <v>2409</v>
      </c>
      <c r="B46" s="281" t="s">
        <v>2408</v>
      </c>
      <c r="C46" s="265" t="s">
        <v>44</v>
      </c>
      <c r="D46" s="265">
        <v>53.714999999999996</v>
      </c>
      <c r="E46" s="265"/>
      <c r="F46" s="327">
        <f>D46*E46</f>
        <v>0</v>
      </c>
    </row>
    <row r="47" spans="1:6">
      <c r="A47" s="328"/>
      <c r="B47" s="281"/>
      <c r="C47" s="265"/>
      <c r="D47" s="265"/>
      <c r="E47" s="265"/>
      <c r="F47" s="263"/>
    </row>
    <row r="48" spans="1:6">
      <c r="A48" s="325"/>
      <c r="B48" s="346"/>
      <c r="C48" s="324"/>
      <c r="D48" s="324"/>
      <c r="E48" s="324"/>
      <c r="F48" s="323"/>
    </row>
    <row r="49" spans="1:6" s="342" customFormat="1">
      <c r="A49" s="317" t="s">
        <v>2407</v>
      </c>
      <c r="B49" s="315" t="s">
        <v>2284</v>
      </c>
      <c r="C49" s="332"/>
      <c r="D49" s="332"/>
      <c r="E49" s="332"/>
      <c r="F49" s="322">
        <f>SUM(F32:F47)</f>
        <v>0</v>
      </c>
    </row>
    <row r="50" spans="1:6" s="342" customFormat="1">
      <c r="A50" s="315"/>
      <c r="B50" s="315"/>
      <c r="C50" s="265"/>
      <c r="D50" s="265"/>
      <c r="E50" s="265"/>
      <c r="F50" s="263"/>
    </row>
    <row r="51" spans="1:6" s="345" customFormat="1">
      <c r="A51" s="317" t="s">
        <v>2355</v>
      </c>
      <c r="B51" s="315" t="s">
        <v>2406</v>
      </c>
      <c r="C51" s="265"/>
      <c r="D51" s="265"/>
      <c r="E51" s="265"/>
      <c r="F51" s="263"/>
    </row>
    <row r="52" spans="1:6" s="345" customFormat="1">
      <c r="A52" s="328"/>
      <c r="B52" s="281"/>
      <c r="C52" s="265"/>
      <c r="D52" s="265"/>
      <c r="E52" s="265"/>
      <c r="F52" s="263"/>
    </row>
    <row r="53" spans="1:6">
      <c r="A53" s="317" t="s">
        <v>2405</v>
      </c>
      <c r="B53" s="316" t="s">
        <v>2404</v>
      </c>
      <c r="C53" s="265"/>
      <c r="D53" s="265"/>
      <c r="E53" s="265"/>
      <c r="F53" s="263"/>
    </row>
    <row r="54" spans="1:6">
      <c r="A54" s="315"/>
      <c r="B54" s="316"/>
      <c r="C54" s="265"/>
      <c r="D54" s="265"/>
      <c r="E54" s="265"/>
      <c r="F54" s="263"/>
    </row>
    <row r="55" spans="1:6" s="342" customFormat="1" ht="273.75" customHeight="1">
      <c r="A55" s="326" t="s">
        <v>2403</v>
      </c>
      <c r="B55" s="281" t="s">
        <v>2402</v>
      </c>
      <c r="C55" s="265" t="s">
        <v>39</v>
      </c>
      <c r="D55" s="265">
        <v>2</v>
      </c>
      <c r="E55" s="265"/>
      <c r="F55" s="327">
        <f>D55*E55</f>
        <v>0</v>
      </c>
    </row>
    <row r="56" spans="1:6" s="342" customFormat="1">
      <c r="A56" s="328"/>
      <c r="B56" s="281"/>
      <c r="C56" s="265"/>
      <c r="D56" s="265"/>
      <c r="E56" s="265"/>
      <c r="F56" s="329">
        <f>D56*E56</f>
        <v>0</v>
      </c>
    </row>
    <row r="57" spans="1:6" s="342" customFormat="1" ht="290.25" customHeight="1">
      <c r="A57" s="326" t="s">
        <v>2401</v>
      </c>
      <c r="B57" s="281" t="s">
        <v>2400</v>
      </c>
      <c r="C57" s="265" t="s">
        <v>39</v>
      </c>
      <c r="D57" s="265">
        <v>1</v>
      </c>
      <c r="E57" s="265"/>
      <c r="F57" s="327">
        <f>D57*E57</f>
        <v>0</v>
      </c>
    </row>
    <row r="58" spans="1:6" s="342" customFormat="1">
      <c r="A58" s="344"/>
      <c r="B58" s="313"/>
      <c r="C58" s="312"/>
      <c r="D58" s="312"/>
      <c r="E58" s="312"/>
      <c r="F58" s="343">
        <f>D58*E58</f>
        <v>0</v>
      </c>
    </row>
    <row r="59" spans="1:6" s="342" customFormat="1" ht="300" customHeight="1">
      <c r="A59" s="326" t="s">
        <v>2399</v>
      </c>
      <c r="B59" s="281" t="s">
        <v>2398</v>
      </c>
      <c r="C59" s="265" t="s">
        <v>39</v>
      </c>
      <c r="D59" s="265">
        <v>3</v>
      </c>
      <c r="E59" s="265"/>
      <c r="F59" s="327">
        <f>D59*E59</f>
        <v>0</v>
      </c>
    </row>
    <row r="60" spans="1:6" s="342" customFormat="1">
      <c r="A60" s="328"/>
      <c r="B60" s="281"/>
      <c r="C60" s="265"/>
      <c r="D60" s="265"/>
      <c r="E60" s="265"/>
      <c r="F60" s="329"/>
    </row>
    <row r="61" spans="1:6" s="342" customFormat="1" ht="255">
      <c r="A61" s="326" t="s">
        <v>2397</v>
      </c>
      <c r="B61" s="281" t="s">
        <v>2396</v>
      </c>
      <c r="C61" s="265" t="s">
        <v>39</v>
      </c>
      <c r="D61" s="265">
        <v>1</v>
      </c>
      <c r="E61" s="265"/>
      <c r="F61" s="327">
        <f>D61*E61</f>
        <v>0</v>
      </c>
    </row>
    <row r="62" spans="1:6" s="342" customFormat="1">
      <c r="A62" s="328"/>
      <c r="B62" s="281"/>
      <c r="C62" s="265"/>
      <c r="D62" s="265"/>
      <c r="E62" s="265"/>
      <c r="F62" s="329"/>
    </row>
    <row r="63" spans="1:6" s="342" customFormat="1" ht="255">
      <c r="A63" s="326" t="s">
        <v>2395</v>
      </c>
      <c r="B63" s="281" t="s">
        <v>2394</v>
      </c>
      <c r="C63" s="265" t="s">
        <v>39</v>
      </c>
      <c r="D63" s="265">
        <v>4</v>
      </c>
      <c r="E63" s="265"/>
      <c r="F63" s="327">
        <f>D63*E63</f>
        <v>0</v>
      </c>
    </row>
    <row r="64" spans="1:6" s="342" customFormat="1">
      <c r="A64" s="328"/>
      <c r="B64" s="281"/>
      <c r="C64" s="265"/>
      <c r="D64" s="265"/>
      <c r="E64" s="265"/>
      <c r="F64" s="329">
        <f>D64*E64</f>
        <v>0</v>
      </c>
    </row>
    <row r="65" spans="1:8" s="342" customFormat="1" ht="267.75">
      <c r="A65" s="326" t="s">
        <v>2393</v>
      </c>
      <c r="B65" s="281" t="s">
        <v>2392</v>
      </c>
      <c r="C65" s="265" t="s">
        <v>39</v>
      </c>
      <c r="D65" s="265">
        <v>2</v>
      </c>
      <c r="E65" s="265"/>
      <c r="F65" s="327">
        <f>D65*E65</f>
        <v>0</v>
      </c>
    </row>
    <row r="66" spans="1:8" s="342" customFormat="1">
      <c r="A66" s="328"/>
      <c r="B66" s="281"/>
      <c r="C66" s="265"/>
      <c r="D66" s="265"/>
      <c r="E66" s="265"/>
      <c r="F66" s="329"/>
    </row>
    <row r="67" spans="1:8" s="342" customFormat="1" ht="276" customHeight="1">
      <c r="A67" s="326" t="s">
        <v>2391</v>
      </c>
      <c r="B67" s="281" t="s">
        <v>2390</v>
      </c>
      <c r="C67" s="265" t="s">
        <v>39</v>
      </c>
      <c r="D67" s="265">
        <v>2</v>
      </c>
      <c r="E67" s="265"/>
      <c r="F67" s="327">
        <f>D67*E67</f>
        <v>0</v>
      </c>
    </row>
    <row r="68" spans="1:8" s="342" customFormat="1">
      <c r="A68" s="328"/>
      <c r="B68" s="281"/>
      <c r="C68" s="265"/>
      <c r="D68" s="265"/>
      <c r="E68" s="265"/>
      <c r="F68" s="329"/>
    </row>
    <row r="69" spans="1:8" s="342" customFormat="1" ht="51">
      <c r="A69" s="326" t="s">
        <v>2389</v>
      </c>
      <c r="B69" s="337" t="s">
        <v>2388</v>
      </c>
      <c r="C69" s="265" t="s">
        <v>39</v>
      </c>
      <c r="D69" s="265">
        <v>2</v>
      </c>
      <c r="E69" s="265"/>
      <c r="F69" s="327">
        <f>D69*E69</f>
        <v>0</v>
      </c>
    </row>
    <row r="70" spans="1:8" s="342" customFormat="1">
      <c r="A70" s="328"/>
      <c r="B70" s="281"/>
      <c r="C70" s="265"/>
      <c r="D70" s="265"/>
      <c r="E70" s="265"/>
      <c r="F70" s="329"/>
    </row>
    <row r="71" spans="1:8" s="342" customFormat="1">
      <c r="A71" s="326" t="s">
        <v>2387</v>
      </c>
      <c r="B71" s="281" t="s">
        <v>2386</v>
      </c>
      <c r="C71" s="265"/>
      <c r="D71" s="265"/>
      <c r="E71" s="265"/>
      <c r="F71" s="327"/>
    </row>
    <row r="72" spans="1:8" s="342" customFormat="1">
      <c r="A72" s="326"/>
      <c r="B72" s="281"/>
      <c r="C72" s="265"/>
      <c r="D72" s="265"/>
      <c r="E72" s="265"/>
      <c r="F72" s="327"/>
    </row>
    <row r="73" spans="1:8" s="342" customFormat="1">
      <c r="A73" s="326" t="s">
        <v>2385</v>
      </c>
      <c r="B73" s="281" t="s">
        <v>2384</v>
      </c>
      <c r="C73" s="265"/>
      <c r="D73" s="265"/>
      <c r="E73" s="265"/>
      <c r="F73" s="327"/>
    </row>
    <row r="74" spans="1:8" s="342" customFormat="1">
      <c r="A74" s="326"/>
      <c r="B74" s="281"/>
      <c r="C74" s="265"/>
      <c r="D74" s="265"/>
      <c r="E74" s="265"/>
      <c r="F74" s="327"/>
      <c r="H74" s="265"/>
    </row>
    <row r="75" spans="1:8" s="342" customFormat="1" ht="25.5">
      <c r="A75" s="326" t="s">
        <v>289</v>
      </c>
      <c r="B75" s="281" t="s">
        <v>2383</v>
      </c>
      <c r="C75" s="265" t="s">
        <v>946</v>
      </c>
      <c r="D75" s="265">
        <v>1</v>
      </c>
      <c r="E75" s="265"/>
      <c r="F75" s="327">
        <f>D75*E75</f>
        <v>0</v>
      </c>
      <c r="H75" s="265"/>
    </row>
    <row r="76" spans="1:8" s="342" customFormat="1" ht="89.25">
      <c r="A76" s="326" t="s">
        <v>287</v>
      </c>
      <c r="B76" s="281" t="s">
        <v>2382</v>
      </c>
      <c r="C76" s="265" t="s">
        <v>946</v>
      </c>
      <c r="D76" s="265">
        <v>3</v>
      </c>
      <c r="E76" s="265"/>
      <c r="F76" s="327">
        <f>D76*E76</f>
        <v>0</v>
      </c>
      <c r="H76" s="265"/>
    </row>
    <row r="77" spans="1:8" s="342" customFormat="1">
      <c r="A77" s="326"/>
      <c r="B77" s="281"/>
      <c r="C77" s="265"/>
      <c r="D77" s="265"/>
      <c r="E77" s="265"/>
      <c r="F77" s="327"/>
      <c r="H77" s="265"/>
    </row>
    <row r="78" spans="1:8" s="342" customFormat="1">
      <c r="A78" s="326" t="s">
        <v>2381</v>
      </c>
      <c r="B78" s="281" t="s">
        <v>2380</v>
      </c>
      <c r="C78" s="265"/>
      <c r="D78" s="265"/>
      <c r="E78" s="265"/>
      <c r="F78" s="327"/>
      <c r="H78" s="265"/>
    </row>
    <row r="79" spans="1:8" s="342" customFormat="1" ht="76.5">
      <c r="A79" s="326"/>
      <c r="B79" s="316" t="s">
        <v>2379</v>
      </c>
      <c r="C79" s="265"/>
      <c r="D79" s="265"/>
      <c r="E79" s="265"/>
      <c r="F79" s="327"/>
      <c r="H79" s="265"/>
    </row>
    <row r="80" spans="1:8" s="342" customFormat="1" ht="76.5">
      <c r="A80" s="326" t="s">
        <v>289</v>
      </c>
      <c r="B80" s="281" t="s">
        <v>2378</v>
      </c>
      <c r="C80" s="265" t="s">
        <v>2367</v>
      </c>
      <c r="D80" s="265">
        <v>60</v>
      </c>
      <c r="E80" s="265"/>
      <c r="F80" s="327">
        <f t="shared" ref="F80:F100" si="0">D80*E80</f>
        <v>0</v>
      </c>
      <c r="H80" s="265"/>
    </row>
    <row r="81" spans="1:8" s="342" customFormat="1" ht="51">
      <c r="A81" s="326" t="s">
        <v>287</v>
      </c>
      <c r="B81" s="281" t="s">
        <v>2377</v>
      </c>
      <c r="C81" s="265" t="s">
        <v>2375</v>
      </c>
      <c r="D81" s="265">
        <v>33.17521842190822</v>
      </c>
      <c r="E81" s="265"/>
      <c r="F81" s="327">
        <f t="shared" si="0"/>
        <v>0</v>
      </c>
      <c r="H81" s="265"/>
    </row>
    <row r="82" spans="1:8" s="342" customFormat="1" ht="25.5">
      <c r="A82" s="326" t="s">
        <v>285</v>
      </c>
      <c r="B82" s="281" t="s">
        <v>2376</v>
      </c>
      <c r="C82" s="265" t="s">
        <v>2375</v>
      </c>
      <c r="D82" s="265">
        <v>1.0555751316061703</v>
      </c>
      <c r="E82" s="265"/>
      <c r="F82" s="327">
        <f t="shared" si="0"/>
        <v>0</v>
      </c>
      <c r="H82" s="265"/>
    </row>
    <row r="83" spans="1:8" s="342" customFormat="1" ht="38.25">
      <c r="A83" s="326" t="s">
        <v>283</v>
      </c>
      <c r="B83" s="281" t="s">
        <v>2374</v>
      </c>
      <c r="C83" s="265" t="s">
        <v>39</v>
      </c>
      <c r="D83" s="265">
        <v>3</v>
      </c>
      <c r="E83" s="265"/>
      <c r="F83" s="327">
        <f t="shared" si="0"/>
        <v>0</v>
      </c>
      <c r="H83" s="265"/>
    </row>
    <row r="84" spans="1:8" s="342" customFormat="1" ht="51">
      <c r="A84" s="326" t="s">
        <v>281</v>
      </c>
      <c r="B84" s="281" t="s">
        <v>2373</v>
      </c>
      <c r="C84" s="265" t="s">
        <v>1219</v>
      </c>
      <c r="D84" s="265">
        <v>30</v>
      </c>
      <c r="E84" s="265"/>
      <c r="F84" s="327">
        <f t="shared" si="0"/>
        <v>0</v>
      </c>
      <c r="H84" s="265"/>
    </row>
    <row r="85" spans="1:8" s="342" customFormat="1" ht="51">
      <c r="A85" s="326" t="s">
        <v>279</v>
      </c>
      <c r="B85" s="281" t="s">
        <v>2372</v>
      </c>
      <c r="C85" s="265" t="s">
        <v>1219</v>
      </c>
      <c r="D85" s="265">
        <v>12</v>
      </c>
      <c r="E85" s="265"/>
      <c r="F85" s="327">
        <f t="shared" si="0"/>
        <v>0</v>
      </c>
      <c r="H85" s="265"/>
    </row>
    <row r="86" spans="1:8" s="342" customFormat="1" ht="76.5">
      <c r="A86" s="326" t="s">
        <v>277</v>
      </c>
      <c r="B86" s="281" t="s">
        <v>2371</v>
      </c>
      <c r="C86" s="265" t="s">
        <v>39</v>
      </c>
      <c r="D86" s="265">
        <v>3</v>
      </c>
      <c r="E86" s="265"/>
      <c r="F86" s="327">
        <f t="shared" si="0"/>
        <v>0</v>
      </c>
      <c r="H86" s="265"/>
    </row>
    <row r="87" spans="1:8" s="342" customFormat="1" ht="38.25">
      <c r="A87" s="326" t="s">
        <v>275</v>
      </c>
      <c r="B87" s="281" t="s">
        <v>2370</v>
      </c>
      <c r="C87" s="265" t="s">
        <v>1219</v>
      </c>
      <c r="D87" s="265">
        <v>6</v>
      </c>
      <c r="E87" s="265"/>
      <c r="F87" s="327">
        <f t="shared" si="0"/>
        <v>0</v>
      </c>
      <c r="H87" s="265"/>
    </row>
    <row r="88" spans="1:8" s="342" customFormat="1" ht="51">
      <c r="A88" s="326" t="s">
        <v>9</v>
      </c>
      <c r="B88" s="281" t="s">
        <v>2369</v>
      </c>
      <c r="C88" s="265" t="s">
        <v>39</v>
      </c>
      <c r="D88" s="265">
        <v>3</v>
      </c>
      <c r="E88" s="265"/>
      <c r="F88" s="327">
        <f t="shared" si="0"/>
        <v>0</v>
      </c>
      <c r="H88" s="265"/>
    </row>
    <row r="89" spans="1:8" s="342" customFormat="1" ht="25.5">
      <c r="A89" s="326" t="s">
        <v>273</v>
      </c>
      <c r="B89" s="281" t="s">
        <v>2368</v>
      </c>
      <c r="C89" s="265" t="s">
        <v>2367</v>
      </c>
      <c r="D89" s="265">
        <v>60</v>
      </c>
      <c r="E89" s="265"/>
      <c r="F89" s="327">
        <f t="shared" si="0"/>
        <v>0</v>
      </c>
      <c r="H89" s="265"/>
    </row>
    <row r="90" spans="1:8" s="342" customFormat="1" ht="38.25">
      <c r="A90" s="326" t="s">
        <v>2366</v>
      </c>
      <c r="B90" s="281" t="s">
        <v>2365</v>
      </c>
      <c r="C90" s="265" t="s">
        <v>44</v>
      </c>
      <c r="D90" s="265">
        <v>6.5</v>
      </c>
      <c r="E90" s="265"/>
      <c r="F90" s="327">
        <f t="shared" si="0"/>
        <v>0</v>
      </c>
      <c r="H90" s="265"/>
    </row>
    <row r="91" spans="1:8" s="342" customFormat="1" ht="38.25">
      <c r="A91" s="326" t="s">
        <v>2364</v>
      </c>
      <c r="B91" s="281" t="s">
        <v>2363</v>
      </c>
      <c r="C91" s="265" t="s">
        <v>44</v>
      </c>
      <c r="D91" s="265">
        <v>2.5</v>
      </c>
      <c r="E91" s="265"/>
      <c r="F91" s="327">
        <f t="shared" si="0"/>
        <v>0</v>
      </c>
      <c r="H91" s="265"/>
    </row>
    <row r="92" spans="1:8" s="342" customFormat="1">
      <c r="A92" s="344"/>
      <c r="B92" s="313"/>
      <c r="C92" s="312"/>
      <c r="D92" s="312"/>
      <c r="E92" s="312"/>
      <c r="F92" s="343">
        <f t="shared" si="0"/>
        <v>0</v>
      </c>
    </row>
    <row r="93" spans="1:8">
      <c r="A93" s="341" t="s">
        <v>2362</v>
      </c>
      <c r="B93" s="340" t="s">
        <v>1273</v>
      </c>
      <c r="C93" s="330"/>
      <c r="D93" s="330"/>
      <c r="E93" s="330"/>
      <c r="F93" s="329">
        <f t="shared" si="0"/>
        <v>0</v>
      </c>
    </row>
    <row r="94" spans="1:8">
      <c r="A94" s="331"/>
      <c r="B94" s="340"/>
      <c r="C94" s="330"/>
      <c r="D94" s="330"/>
      <c r="E94" s="330"/>
      <c r="F94" s="329">
        <f t="shared" si="0"/>
        <v>0</v>
      </c>
    </row>
    <row r="95" spans="1:8" ht="63.75">
      <c r="A95" s="339" t="s">
        <v>2361</v>
      </c>
      <c r="B95" s="260" t="s">
        <v>2360</v>
      </c>
      <c r="C95" s="330"/>
      <c r="D95" s="330"/>
      <c r="E95" s="330"/>
      <c r="F95" s="329">
        <f t="shared" si="0"/>
        <v>0</v>
      </c>
    </row>
    <row r="96" spans="1:8">
      <c r="A96" s="338"/>
      <c r="B96" s="260"/>
      <c r="C96" s="330"/>
      <c r="D96" s="330"/>
      <c r="E96" s="330"/>
      <c r="F96" s="329">
        <f t="shared" si="0"/>
        <v>0</v>
      </c>
    </row>
    <row r="97" spans="1:6">
      <c r="A97" s="338"/>
      <c r="B97" s="337" t="s">
        <v>2359</v>
      </c>
      <c r="C97" s="330" t="s">
        <v>76</v>
      </c>
      <c r="D97" s="330">
        <v>14</v>
      </c>
      <c r="E97" s="330"/>
      <c r="F97" s="327">
        <f t="shared" si="0"/>
        <v>0</v>
      </c>
    </row>
    <row r="98" spans="1:6">
      <c r="A98" s="338"/>
      <c r="B98" s="337" t="s">
        <v>2358</v>
      </c>
      <c r="C98" s="330" t="s">
        <v>76</v>
      </c>
      <c r="D98" s="330">
        <v>13.5</v>
      </c>
      <c r="E98" s="330"/>
      <c r="F98" s="327">
        <f t="shared" si="0"/>
        <v>0</v>
      </c>
    </row>
    <row r="99" spans="1:6">
      <c r="A99" s="338"/>
      <c r="B99" s="337" t="s">
        <v>2357</v>
      </c>
      <c r="C99" s="330" t="s">
        <v>76</v>
      </c>
      <c r="D99" s="330">
        <v>231.5</v>
      </c>
      <c r="E99" s="330"/>
      <c r="F99" s="327">
        <f t="shared" si="0"/>
        <v>0</v>
      </c>
    </row>
    <row r="100" spans="1:6">
      <c r="A100" s="338"/>
      <c r="B100" s="337" t="s">
        <v>2356</v>
      </c>
      <c r="C100" s="330" t="s">
        <v>76</v>
      </c>
      <c r="D100" s="330">
        <v>44</v>
      </c>
      <c r="E100" s="330"/>
      <c r="F100" s="327">
        <f t="shared" si="0"/>
        <v>0</v>
      </c>
    </row>
    <row r="101" spans="1:6">
      <c r="A101" s="336"/>
      <c r="B101" s="335"/>
      <c r="C101" s="334"/>
      <c r="D101" s="334"/>
      <c r="E101" s="334"/>
      <c r="F101" s="333"/>
    </row>
    <row r="102" spans="1:6">
      <c r="A102" s="317" t="s">
        <v>2355</v>
      </c>
      <c r="B102" s="315" t="s">
        <v>2341</v>
      </c>
      <c r="C102" s="332"/>
      <c r="D102" s="332"/>
      <c r="E102" s="332"/>
      <c r="F102" s="322">
        <f>SUM(F55:F101)</f>
        <v>0</v>
      </c>
    </row>
    <row r="103" spans="1:6" s="276" customFormat="1">
      <c r="A103" s="331"/>
      <c r="B103" s="331"/>
      <c r="C103" s="330"/>
      <c r="D103" s="330"/>
      <c r="E103" s="330"/>
      <c r="F103" s="327"/>
    </row>
    <row r="104" spans="1:6">
      <c r="A104" s="317" t="s">
        <v>2345</v>
      </c>
      <c r="B104" s="316" t="s">
        <v>2354</v>
      </c>
      <c r="C104" s="265"/>
      <c r="D104" s="265"/>
      <c r="E104" s="265"/>
      <c r="F104" s="263"/>
    </row>
    <row r="105" spans="1:6">
      <c r="A105" s="315"/>
      <c r="B105" s="316"/>
      <c r="C105" s="265"/>
      <c r="D105" s="265"/>
      <c r="E105" s="265"/>
      <c r="F105" s="263"/>
    </row>
    <row r="106" spans="1:6">
      <c r="A106" s="326" t="s">
        <v>2353</v>
      </c>
      <c r="B106" s="281" t="s">
        <v>2352</v>
      </c>
      <c r="C106" s="265" t="s">
        <v>76</v>
      </c>
      <c r="D106" s="265">
        <v>303</v>
      </c>
      <c r="E106" s="265"/>
      <c r="F106" s="327">
        <f>D106*E106</f>
        <v>0</v>
      </c>
    </row>
    <row r="107" spans="1:6">
      <c r="A107" s="328"/>
      <c r="B107" s="281"/>
      <c r="C107" s="265"/>
      <c r="D107" s="265"/>
      <c r="E107" s="265"/>
      <c r="F107" s="329">
        <f>D107*E107</f>
        <v>0</v>
      </c>
    </row>
    <row r="108" spans="1:6" ht="38.25">
      <c r="A108" s="326" t="s">
        <v>2351</v>
      </c>
      <c r="B108" s="281" t="s">
        <v>2350</v>
      </c>
      <c r="C108" s="265" t="s">
        <v>76</v>
      </c>
      <c r="D108" s="265">
        <v>303</v>
      </c>
      <c r="E108" s="265"/>
      <c r="F108" s="327">
        <f>D108*E108</f>
        <v>0</v>
      </c>
    </row>
    <row r="109" spans="1:6">
      <c r="A109" s="328"/>
      <c r="B109" s="281"/>
      <c r="C109" s="265"/>
      <c r="D109" s="265"/>
      <c r="E109" s="265"/>
      <c r="F109" s="327"/>
    </row>
    <row r="110" spans="1:6" ht="51">
      <c r="A110" s="326" t="s">
        <v>2349</v>
      </c>
      <c r="B110" s="281" t="s">
        <v>2348</v>
      </c>
      <c r="C110" s="265" t="s">
        <v>39</v>
      </c>
      <c r="D110" s="265">
        <v>2</v>
      </c>
      <c r="E110" s="265"/>
      <c r="F110" s="327">
        <f>D110*E110</f>
        <v>0</v>
      </c>
    </row>
    <row r="111" spans="1:6">
      <c r="A111" s="328"/>
      <c r="B111" s="281"/>
      <c r="C111" s="265"/>
      <c r="D111" s="265"/>
      <c r="E111" s="265"/>
      <c r="F111" s="327"/>
    </row>
    <row r="112" spans="1:6" ht="51">
      <c r="A112" s="326" t="s">
        <v>2347</v>
      </c>
      <c r="B112" s="281" t="s">
        <v>2346</v>
      </c>
      <c r="C112" s="265" t="s">
        <v>39</v>
      </c>
      <c r="D112" s="265">
        <v>8</v>
      </c>
      <c r="E112" s="265"/>
      <c r="F112" s="327">
        <f>D112*E112</f>
        <v>0</v>
      </c>
    </row>
    <row r="113" spans="1:6" s="308" customFormat="1">
      <c r="A113" s="325"/>
      <c r="B113" s="246"/>
      <c r="C113" s="324"/>
      <c r="D113" s="324"/>
      <c r="E113" s="324"/>
      <c r="F113" s="323"/>
    </row>
    <row r="114" spans="1:6" s="308" customFormat="1">
      <c r="A114" s="317" t="s">
        <v>2345</v>
      </c>
      <c r="B114" s="316" t="s">
        <v>2344</v>
      </c>
      <c r="C114" s="265"/>
      <c r="D114" s="265"/>
      <c r="E114" s="265"/>
      <c r="F114" s="322">
        <f>SUM(F106:F113)</f>
        <v>0</v>
      </c>
    </row>
    <row r="115" spans="1:6" s="308" customFormat="1">
      <c r="A115" s="315"/>
      <c r="B115" s="316"/>
      <c r="C115" s="265"/>
      <c r="D115" s="265"/>
      <c r="E115" s="265"/>
      <c r="F115" s="263"/>
    </row>
    <row r="116" spans="1:6" s="308" customFormat="1">
      <c r="A116" s="317" t="s">
        <v>2342</v>
      </c>
      <c r="B116" s="316" t="s">
        <v>2215</v>
      </c>
      <c r="C116" s="265"/>
      <c r="D116" s="265"/>
      <c r="E116" s="265"/>
      <c r="F116" s="263"/>
    </row>
    <row r="117" spans="1:6" s="308" customFormat="1">
      <c r="A117" s="315"/>
      <c r="B117" s="316"/>
      <c r="C117" s="265"/>
      <c r="D117" s="265"/>
      <c r="E117" s="265"/>
      <c r="F117" s="263"/>
    </row>
    <row r="118" spans="1:6" s="308" customFormat="1" ht="51">
      <c r="A118" s="326" t="s">
        <v>2343</v>
      </c>
      <c r="B118" s="281" t="s">
        <v>2213</v>
      </c>
      <c r="C118" s="265"/>
      <c r="D118" s="265"/>
      <c r="E118" s="265"/>
      <c r="F118" s="263">
        <f>0.05*(F114+F102+F49+F24)</f>
        <v>0</v>
      </c>
    </row>
    <row r="119" spans="1:6" s="308" customFormat="1">
      <c r="A119" s="325"/>
      <c r="B119" s="246"/>
      <c r="C119" s="324"/>
      <c r="D119" s="324"/>
      <c r="E119" s="324"/>
      <c r="F119" s="323"/>
    </row>
    <row r="120" spans="1:6" s="308" customFormat="1">
      <c r="A120" s="317" t="s">
        <v>2342</v>
      </c>
      <c r="B120" s="316" t="s">
        <v>2211</v>
      </c>
      <c r="C120" s="265"/>
      <c r="D120" s="265"/>
      <c r="E120" s="265"/>
      <c r="F120" s="322">
        <f>SUM(F118:F118)</f>
        <v>0</v>
      </c>
    </row>
    <row r="121" spans="1:6" s="308" customFormat="1" ht="13.5" thickBot="1">
      <c r="A121" s="321"/>
      <c r="B121" s="321"/>
      <c r="C121" s="319"/>
      <c r="D121" s="320"/>
      <c r="E121" s="319"/>
      <c r="F121" s="318"/>
    </row>
    <row r="122" spans="1:6" ht="13.5" thickTop="1"/>
    <row r="127" spans="1:6">
      <c r="A127" s="314"/>
      <c r="B127" s="313"/>
      <c r="C127" s="312"/>
      <c r="D127" s="312"/>
      <c r="E127" s="312"/>
      <c r="F127" s="311"/>
    </row>
    <row r="128" spans="1:6">
      <c r="C128" s="307"/>
      <c r="D128" s="307"/>
      <c r="E128" s="307"/>
      <c r="F128" s="307"/>
    </row>
    <row r="129" s="307" customFormat="1"/>
    <row r="130" s="307" customFormat="1"/>
    <row r="131" s="307" customFormat="1"/>
    <row r="132" s="307" customFormat="1"/>
    <row r="133" s="307" customFormat="1"/>
    <row r="134" s="307" customFormat="1"/>
    <row r="135" s="307" customFormat="1"/>
    <row r="136" s="307" customFormat="1"/>
    <row r="137" s="307" customFormat="1"/>
    <row r="138" s="307" customFormat="1"/>
    <row r="139" s="307" customFormat="1"/>
    <row r="140" s="307" customFormat="1"/>
    <row r="141" s="307" customFormat="1"/>
    <row r="142" s="307" customFormat="1"/>
    <row r="143" s="307" customFormat="1" ht="69.75" customHeight="1"/>
    <row r="144" s="307" customFormat="1"/>
    <row r="145" s="307" customFormat="1"/>
    <row r="146" s="307" customFormat="1"/>
    <row r="147" s="307" customFormat="1"/>
    <row r="148" s="307" customFormat="1"/>
    <row r="149" s="307" customFormat="1"/>
    <row r="150" s="307" customFormat="1"/>
  </sheetData>
  <protectedRanges>
    <protectedRange sqref="E23" name="cena an enoto_5"/>
    <protectedRange sqref="E18:E19" name="cena an enoto_1_2"/>
    <protectedRange sqref="E71:E86 E89:E91" name="Obseg1_1"/>
    <protectedRange sqref="E20:E21" name="cena an enoto_1_2_1"/>
    <protectedRange sqref="E22" name="cena an enoto_1_2_1_1"/>
    <protectedRange sqref="E87:E88" name="Obseg1_1_1"/>
  </protectedRanges>
  <pageMargins left="0.51181102362204722" right="0" top="0.55118110236220474" bottom="0.55118110236220474" header="0.31496062992125984" footer="0.31496062992125984"/>
  <pageSetup paperSize="9" fitToHeight="0" orientation="portrait" r:id="rId1"/>
  <headerFooter>
    <oddHeader>&amp;L&amp;"-,Krepko"&amp;8KUC Ivančna Gorica&amp;R&amp;"Arial,Navadno"&amp;8GO dela</oddHeader>
    <oddFooter>&amp;R&amp;P/&amp;N</oddFooter>
  </headerFooter>
  <rowBreaks count="2" manualBreakCount="2">
    <brk id="50" max="5" man="1"/>
    <brk id="7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5234-C93E-466B-93F0-7766C9DBDE66}">
  <sheetPr>
    <tabColor theme="5" tint="-0.249977111117893"/>
  </sheetPr>
  <dimension ref="A1:F58"/>
  <sheetViews>
    <sheetView view="pageBreakPreview" zoomScaleNormal="100" zoomScaleSheetLayoutView="100" workbookViewId="0"/>
  </sheetViews>
  <sheetFormatPr defaultColWidth="9.140625" defaultRowHeight="12.75"/>
  <cols>
    <col min="1" max="1" width="9.140625" style="366"/>
    <col min="2" max="2" width="42.5703125" style="366" customWidth="1"/>
    <col min="3" max="3" width="5.42578125" style="367" customWidth="1"/>
    <col min="4" max="4" width="9.140625" style="367"/>
    <col min="5" max="5" width="11" style="367" customWidth="1"/>
    <col min="6" max="6" width="10.5703125" style="367" customWidth="1"/>
    <col min="7" max="16384" width="9.140625" style="366"/>
  </cols>
  <sheetData>
    <row r="1" spans="1:6">
      <c r="A1" s="410" t="s">
        <v>2477</v>
      </c>
      <c r="B1" s="410"/>
      <c r="C1" s="395"/>
      <c r="D1" s="395"/>
      <c r="E1" s="395"/>
      <c r="F1" s="395"/>
    </row>
    <row r="3" spans="1:6" ht="15" customHeight="1">
      <c r="A3" s="409" t="s">
        <v>2203</v>
      </c>
      <c r="B3" s="408" t="s">
        <v>2202</v>
      </c>
      <c r="C3" s="407" t="s">
        <v>2476</v>
      </c>
      <c r="D3" s="407" t="s">
        <v>2332</v>
      </c>
      <c r="E3" s="406" t="s">
        <v>2331</v>
      </c>
      <c r="F3" s="405" t="s">
        <v>2475</v>
      </c>
    </row>
    <row r="4" spans="1:6">
      <c r="A4" s="400"/>
      <c r="B4" s="404"/>
      <c r="C4" s="401"/>
      <c r="D4" s="403"/>
      <c r="E4" s="402"/>
      <c r="F4" s="401"/>
    </row>
    <row r="5" spans="1:6">
      <c r="A5" s="400" t="s">
        <v>2434</v>
      </c>
      <c r="B5" s="399" t="s">
        <v>2474</v>
      </c>
      <c r="C5" s="381"/>
      <c r="D5" s="397"/>
      <c r="E5" s="379"/>
    </row>
    <row r="6" spans="1:6">
      <c r="A6" s="370"/>
      <c r="B6" s="398"/>
      <c r="C6" s="381"/>
      <c r="D6" s="397"/>
      <c r="E6" s="379"/>
    </row>
    <row r="7" spans="1:6">
      <c r="A7" s="386" t="s">
        <v>2473</v>
      </c>
      <c r="B7" s="385" t="s">
        <v>2472</v>
      </c>
      <c r="C7" s="395"/>
      <c r="D7" s="396"/>
      <c r="E7" s="379"/>
    </row>
    <row r="8" spans="1:6">
      <c r="A8" s="394"/>
      <c r="B8" s="393"/>
      <c r="C8" s="376"/>
      <c r="D8" s="392"/>
      <c r="E8" s="379"/>
    </row>
    <row r="9" spans="1:6" ht="40.5" customHeight="1">
      <c r="A9" s="382" t="s">
        <v>2471</v>
      </c>
      <c r="B9" s="260" t="s">
        <v>2470</v>
      </c>
      <c r="D9" s="375"/>
      <c r="E9" s="379"/>
    </row>
    <row r="10" spans="1:6">
      <c r="A10" s="382"/>
      <c r="B10" s="385"/>
      <c r="C10" s="376" t="s">
        <v>76</v>
      </c>
      <c r="D10" s="375">
        <v>45</v>
      </c>
      <c r="E10" s="374"/>
      <c r="F10" s="374">
        <f>E10*D10</f>
        <v>0</v>
      </c>
    </row>
    <row r="11" spans="1:6">
      <c r="A11" s="382"/>
      <c r="B11" s="385"/>
      <c r="C11" s="376"/>
      <c r="D11" s="375"/>
      <c r="E11" s="374"/>
      <c r="F11" s="374"/>
    </row>
    <row r="12" spans="1:6" ht="39.6" customHeight="1">
      <c r="A12" s="382" t="s">
        <v>2469</v>
      </c>
      <c r="B12" s="260" t="s">
        <v>2468</v>
      </c>
      <c r="D12" s="375"/>
      <c r="E12" s="379"/>
    </row>
    <row r="13" spans="1:6">
      <c r="A13" s="382"/>
      <c r="B13" s="385"/>
      <c r="C13" s="376" t="s">
        <v>76</v>
      </c>
      <c r="D13" s="375">
        <v>25.5</v>
      </c>
      <c r="E13" s="374"/>
      <c r="F13" s="374">
        <f>E13*D13</f>
        <v>0</v>
      </c>
    </row>
    <row r="14" spans="1:6">
      <c r="A14" s="382"/>
      <c r="B14" s="385"/>
      <c r="C14" s="376"/>
      <c r="D14" s="375"/>
      <c r="E14" s="374"/>
      <c r="F14" s="374"/>
    </row>
    <row r="15" spans="1:6" ht="39.6" customHeight="1">
      <c r="A15" s="382" t="s">
        <v>2467</v>
      </c>
      <c r="B15" s="260" t="s">
        <v>2466</v>
      </c>
      <c r="D15" s="375"/>
      <c r="E15" s="379"/>
    </row>
    <row r="16" spans="1:6">
      <c r="A16" s="382"/>
      <c r="B16" s="385"/>
      <c r="C16" s="376" t="s">
        <v>76</v>
      </c>
      <c r="D16" s="375">
        <v>6</v>
      </c>
      <c r="E16" s="374"/>
      <c r="F16" s="374">
        <f>E16*D16</f>
        <v>0</v>
      </c>
    </row>
    <row r="17" spans="1:6">
      <c r="A17" s="382"/>
      <c r="B17" s="385"/>
      <c r="C17" s="376"/>
      <c r="D17" s="375"/>
      <c r="E17" s="374"/>
      <c r="F17" s="374"/>
    </row>
    <row r="18" spans="1:6" ht="42" customHeight="1">
      <c r="A18" s="382" t="s">
        <v>2465</v>
      </c>
      <c r="B18" s="260" t="s">
        <v>2464</v>
      </c>
      <c r="D18" s="375"/>
      <c r="E18" s="379"/>
    </row>
    <row r="19" spans="1:6">
      <c r="A19" s="382"/>
      <c r="B19" s="385"/>
      <c r="C19" s="376" t="s">
        <v>76</v>
      </c>
      <c r="D19" s="375">
        <v>375</v>
      </c>
      <c r="E19" s="374"/>
      <c r="F19" s="374">
        <f>E19*D19</f>
        <v>0</v>
      </c>
    </row>
    <row r="20" spans="1:6">
      <c r="A20" s="382"/>
      <c r="B20" s="385"/>
      <c r="C20" s="376"/>
      <c r="D20" s="375"/>
      <c r="E20" s="374"/>
      <c r="F20" s="374"/>
    </row>
    <row r="21" spans="1:6" ht="38.25">
      <c r="A21" s="382" t="s">
        <v>2463</v>
      </c>
      <c r="B21" s="260" t="s">
        <v>2462</v>
      </c>
      <c r="D21" s="375"/>
      <c r="E21" s="379"/>
    </row>
    <row r="22" spans="1:6">
      <c r="A22" s="382"/>
      <c r="B22" s="385"/>
      <c r="C22" s="376" t="s">
        <v>39</v>
      </c>
      <c r="D22" s="375">
        <v>4</v>
      </c>
      <c r="E22" s="374"/>
      <c r="F22" s="374">
        <f>E22*D22</f>
        <v>0</v>
      </c>
    </row>
    <row r="23" spans="1:6">
      <c r="A23" s="382"/>
      <c r="B23" s="385"/>
      <c r="C23" s="376"/>
      <c r="D23" s="375"/>
      <c r="E23" s="374"/>
      <c r="F23" s="374"/>
    </row>
    <row r="24" spans="1:6" ht="54" customHeight="1">
      <c r="A24" s="382" t="s">
        <v>2461</v>
      </c>
      <c r="B24" s="260" t="s">
        <v>2460</v>
      </c>
      <c r="D24" s="375"/>
      <c r="E24" s="379"/>
    </row>
    <row r="25" spans="1:6">
      <c r="A25" s="382"/>
      <c r="B25" s="385"/>
      <c r="C25" s="376" t="s">
        <v>39</v>
      </c>
      <c r="D25" s="375">
        <v>1</v>
      </c>
      <c r="E25" s="374"/>
      <c r="F25" s="374">
        <f>E25*D25</f>
        <v>0</v>
      </c>
    </row>
    <row r="26" spans="1:6">
      <c r="A26" s="382"/>
      <c r="B26" s="385"/>
      <c r="C26" s="376"/>
      <c r="D26" s="375"/>
      <c r="E26" s="374"/>
      <c r="F26" s="374"/>
    </row>
    <row r="27" spans="1:6" ht="53.1" customHeight="1">
      <c r="A27" s="382" t="s">
        <v>2459</v>
      </c>
      <c r="B27" s="260" t="s">
        <v>2458</v>
      </c>
      <c r="D27" s="375"/>
      <c r="E27" s="379"/>
    </row>
    <row r="28" spans="1:6">
      <c r="A28" s="382"/>
      <c r="B28" s="385"/>
      <c r="C28" s="376" t="s">
        <v>39</v>
      </c>
      <c r="D28" s="375">
        <v>1</v>
      </c>
      <c r="E28" s="374"/>
      <c r="F28" s="374">
        <f>E28*D28</f>
        <v>0</v>
      </c>
    </row>
    <row r="29" spans="1:6">
      <c r="A29" s="382"/>
      <c r="B29" s="385"/>
      <c r="C29" s="376"/>
      <c r="D29" s="375"/>
      <c r="E29" s="374"/>
      <c r="F29" s="374"/>
    </row>
    <row r="30" spans="1:6" ht="51">
      <c r="A30" s="382" t="s">
        <v>2457</v>
      </c>
      <c r="B30" s="260" t="s">
        <v>2456</v>
      </c>
      <c r="D30" s="375"/>
      <c r="E30" s="379"/>
    </row>
    <row r="31" spans="1:6">
      <c r="A31" s="382"/>
      <c r="B31" s="385"/>
      <c r="C31" s="376" t="s">
        <v>39</v>
      </c>
      <c r="D31" s="375">
        <v>10</v>
      </c>
      <c r="E31" s="374"/>
      <c r="F31" s="374">
        <f>E31*D31</f>
        <v>0</v>
      </c>
    </row>
    <row r="32" spans="1:6">
      <c r="A32" s="391"/>
      <c r="B32" s="390"/>
      <c r="C32" s="389"/>
      <c r="D32" s="388"/>
      <c r="E32" s="387"/>
      <c r="F32" s="387"/>
    </row>
    <row r="33" spans="1:6">
      <c r="A33" s="386" t="s">
        <v>2455</v>
      </c>
      <c r="B33" s="385" t="s">
        <v>2454</v>
      </c>
      <c r="C33" s="384"/>
      <c r="D33" s="383"/>
      <c r="E33" s="379"/>
    </row>
    <row r="34" spans="1:6">
      <c r="A34" s="386"/>
      <c r="B34" s="385"/>
      <c r="C34" s="384"/>
      <c r="D34" s="383"/>
      <c r="E34" s="379"/>
    </row>
    <row r="35" spans="1:6" ht="40.5" customHeight="1">
      <c r="A35" s="382" t="s">
        <v>2453</v>
      </c>
      <c r="B35" s="260" t="s">
        <v>2452</v>
      </c>
      <c r="C35" s="381"/>
      <c r="D35" s="380"/>
      <c r="E35" s="379"/>
    </row>
    <row r="36" spans="1:6">
      <c r="A36" s="378"/>
      <c r="B36" s="377"/>
      <c r="C36" s="376" t="s">
        <v>39</v>
      </c>
      <c r="D36" s="375">
        <v>2</v>
      </c>
      <c r="E36" s="374"/>
      <c r="F36" s="374">
        <f>E36*D36</f>
        <v>0</v>
      </c>
    </row>
    <row r="37" spans="1:6">
      <c r="A37" s="378"/>
      <c r="B37" s="377"/>
      <c r="C37" s="376"/>
      <c r="D37" s="375"/>
      <c r="E37" s="374"/>
      <c r="F37" s="374"/>
    </row>
    <row r="38" spans="1:6" ht="57" customHeight="1">
      <c r="A38" s="382" t="s">
        <v>2451</v>
      </c>
      <c r="B38" s="260" t="s">
        <v>2450</v>
      </c>
      <c r="C38" s="381"/>
      <c r="D38" s="380"/>
      <c r="E38" s="379"/>
    </row>
    <row r="39" spans="1:6">
      <c r="A39" s="378"/>
      <c r="B39" s="377"/>
      <c r="C39" s="376" t="s">
        <v>39</v>
      </c>
      <c r="D39" s="375">
        <v>10</v>
      </c>
      <c r="E39" s="374"/>
      <c r="F39" s="374">
        <f>E39*D39</f>
        <v>0</v>
      </c>
    </row>
    <row r="40" spans="1:6">
      <c r="A40" s="378"/>
      <c r="B40" s="377"/>
      <c r="C40" s="376"/>
      <c r="D40" s="375"/>
      <c r="E40" s="374"/>
      <c r="F40" s="374"/>
    </row>
    <row r="41" spans="1:6" ht="57" customHeight="1">
      <c r="A41" s="382" t="s">
        <v>2449</v>
      </c>
      <c r="B41" s="260" t="s">
        <v>2448</v>
      </c>
      <c r="C41" s="381"/>
      <c r="D41" s="380"/>
      <c r="E41" s="379"/>
    </row>
    <row r="42" spans="1:6">
      <c r="A42" s="378"/>
      <c r="B42" s="377"/>
      <c r="C42" s="376" t="s">
        <v>39</v>
      </c>
      <c r="D42" s="375">
        <v>1</v>
      </c>
      <c r="E42" s="374"/>
      <c r="F42" s="374">
        <f>E42*D42</f>
        <v>0</v>
      </c>
    </row>
    <row r="43" spans="1:6">
      <c r="A43" s="378"/>
      <c r="B43" s="260"/>
      <c r="C43" s="381"/>
      <c r="D43" s="380"/>
      <c r="E43" s="374"/>
      <c r="F43" s="374"/>
    </row>
    <row r="44" spans="1:6" ht="41.25" customHeight="1">
      <c r="A44" s="382" t="s">
        <v>2447</v>
      </c>
      <c r="B44" s="260" t="s">
        <v>2446</v>
      </c>
      <c r="C44" s="381"/>
      <c r="D44" s="380"/>
      <c r="E44" s="379"/>
    </row>
    <row r="45" spans="1:6">
      <c r="A45" s="378"/>
      <c r="B45" s="377"/>
      <c r="C45" s="376" t="s">
        <v>39</v>
      </c>
      <c r="D45" s="375">
        <v>2</v>
      </c>
      <c r="E45" s="374"/>
      <c r="F45" s="374">
        <f>E45*D45</f>
        <v>0</v>
      </c>
    </row>
    <row r="46" spans="1:6">
      <c r="A46" s="378"/>
      <c r="B46" s="260"/>
      <c r="C46" s="381"/>
      <c r="D46" s="380"/>
      <c r="E46" s="374"/>
      <c r="F46" s="374"/>
    </row>
    <row r="47" spans="1:6">
      <c r="A47" s="386" t="s">
        <v>2445</v>
      </c>
      <c r="B47" s="385" t="s">
        <v>2444</v>
      </c>
      <c r="C47" s="384"/>
      <c r="D47" s="383"/>
      <c r="E47" s="379"/>
    </row>
    <row r="48" spans="1:6" ht="38.25">
      <c r="A48" s="382" t="s">
        <v>2443</v>
      </c>
      <c r="B48" s="260" t="s">
        <v>2442</v>
      </c>
      <c r="C48" s="383"/>
      <c r="D48" s="383"/>
      <c r="E48" s="383"/>
      <c r="F48" s="383"/>
    </row>
    <row r="49" spans="1:6" ht="25.5">
      <c r="A49" s="378"/>
      <c r="B49" s="260" t="s">
        <v>2441</v>
      </c>
      <c r="C49" s="381"/>
      <c r="D49" s="380"/>
      <c r="E49" s="374"/>
      <c r="F49" s="374"/>
    </row>
    <row r="50" spans="1:6">
      <c r="A50" s="377"/>
      <c r="B50" s="377"/>
      <c r="C50" s="376"/>
      <c r="D50" s="375"/>
      <c r="E50" s="374"/>
      <c r="F50" s="374"/>
    </row>
    <row r="51" spans="1:6">
      <c r="A51" s="386" t="s">
        <v>2440</v>
      </c>
      <c r="B51" s="385" t="s">
        <v>2439</v>
      </c>
      <c r="C51" s="384"/>
      <c r="D51" s="383"/>
      <c r="E51" s="379"/>
    </row>
    <row r="52" spans="1:6" ht="53.45" customHeight="1">
      <c r="A52" s="382" t="s">
        <v>2438</v>
      </c>
      <c r="B52" s="260" t="s">
        <v>2437</v>
      </c>
      <c r="C52" s="381"/>
      <c r="D52" s="380"/>
      <c r="E52" s="379"/>
    </row>
    <row r="53" spans="1:6">
      <c r="A53" s="378"/>
      <c r="B53" s="377"/>
      <c r="C53" s="376" t="s">
        <v>39</v>
      </c>
      <c r="D53" s="375">
        <v>2</v>
      </c>
      <c r="E53" s="374"/>
      <c r="F53" s="374">
        <f>E53*D53</f>
        <v>0</v>
      </c>
    </row>
    <row r="54" spans="1:6">
      <c r="A54" s="378"/>
      <c r="B54" s="377"/>
      <c r="C54" s="376"/>
      <c r="D54" s="375"/>
      <c r="E54" s="374"/>
      <c r="F54" s="374"/>
    </row>
    <row r="55" spans="1:6" ht="78.75" customHeight="1">
      <c r="A55" s="382" t="s">
        <v>2436</v>
      </c>
      <c r="B55" s="260" t="s">
        <v>2435</v>
      </c>
      <c r="C55" s="381"/>
      <c r="D55" s="380"/>
      <c r="E55" s="379"/>
    </row>
    <row r="56" spans="1:6">
      <c r="A56" s="378"/>
      <c r="B56" s="377"/>
      <c r="C56" s="376" t="s">
        <v>39</v>
      </c>
      <c r="D56" s="375">
        <v>1</v>
      </c>
      <c r="E56" s="374"/>
      <c r="F56" s="374">
        <f>E56*D56</f>
        <v>0</v>
      </c>
    </row>
    <row r="57" spans="1:6" ht="13.5" thickBot="1">
      <c r="A57" s="373"/>
      <c r="B57" s="372"/>
      <c r="C57" s="371"/>
      <c r="D57" s="371"/>
      <c r="E57" s="371"/>
      <c r="F57" s="371"/>
    </row>
    <row r="58" spans="1:6" ht="13.5" thickTop="1">
      <c r="A58" s="370" t="s">
        <v>2434</v>
      </c>
      <c r="B58" s="369" t="s">
        <v>2330</v>
      </c>
      <c r="C58" s="368"/>
      <c r="D58" s="368"/>
      <c r="E58" s="368"/>
      <c r="F58" s="368">
        <f>SUM(F7:F57)</f>
        <v>0</v>
      </c>
    </row>
  </sheetData>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9B07-0AE4-4C39-B1F5-0E054377CF21}">
  <sheetPr>
    <tabColor theme="5" tint="-0.249977111117893"/>
  </sheetPr>
  <dimension ref="A1:F68"/>
  <sheetViews>
    <sheetView view="pageBreakPreview" zoomScaleNormal="100" zoomScaleSheetLayoutView="100" workbookViewId="0"/>
  </sheetViews>
  <sheetFormatPr defaultColWidth="9.140625" defaultRowHeight="12.75"/>
  <cols>
    <col min="1" max="1" width="10.5703125" style="411" bestFit="1" customWidth="1"/>
    <col min="2" max="2" width="43.42578125" style="307" customWidth="1"/>
    <col min="3" max="3" width="5.140625" style="309" customWidth="1"/>
    <col min="4" max="4" width="8.7109375" style="310" bestFit="1" customWidth="1"/>
    <col min="5" max="5" width="11.140625" style="309" bestFit="1" customWidth="1"/>
    <col min="6" max="6" width="13.7109375" style="308" customWidth="1"/>
    <col min="7" max="7" width="9.140625" style="307" customWidth="1"/>
    <col min="8" max="8" width="9.140625" style="307"/>
    <col min="9" max="9" width="13.5703125" style="307" customWidth="1"/>
    <col min="10" max="10" width="11.7109375" style="307" customWidth="1"/>
    <col min="11" max="11" width="12" style="307" customWidth="1"/>
    <col min="12" max="12" width="12.5703125" style="307" customWidth="1"/>
    <col min="13" max="16384" width="9.140625" style="307"/>
  </cols>
  <sheetData>
    <row r="1" spans="1:6">
      <c r="A1" s="432" t="s">
        <v>3</v>
      </c>
      <c r="B1" s="358" t="s">
        <v>2510</v>
      </c>
      <c r="C1" s="364"/>
      <c r="D1" s="364"/>
      <c r="E1" s="364"/>
      <c r="F1" s="364"/>
    </row>
    <row r="2" spans="1:6">
      <c r="A2" s="417"/>
      <c r="B2" s="315"/>
      <c r="C2" s="332"/>
      <c r="D2" s="332"/>
      <c r="E2" s="332"/>
      <c r="F2" s="322"/>
    </row>
    <row r="3" spans="1:6">
      <c r="A3" s="416" t="s">
        <v>2507</v>
      </c>
      <c r="B3" s="328" t="s">
        <v>2432</v>
      </c>
      <c r="C3" s="265"/>
      <c r="D3" s="265"/>
      <c r="E3" s="265"/>
      <c r="F3" s="263">
        <f>F18</f>
        <v>0</v>
      </c>
    </row>
    <row r="4" spans="1:6">
      <c r="A4" s="416" t="s">
        <v>2498</v>
      </c>
      <c r="B4" s="328" t="s">
        <v>16</v>
      </c>
      <c r="C4" s="265"/>
      <c r="D4" s="265"/>
      <c r="E4" s="265"/>
      <c r="F4" s="263">
        <f>F34</f>
        <v>0</v>
      </c>
    </row>
    <row r="5" spans="1:6">
      <c r="A5" s="416" t="s">
        <v>2485</v>
      </c>
      <c r="B5" s="328" t="s">
        <v>2406</v>
      </c>
      <c r="C5" s="265"/>
      <c r="D5" s="265"/>
      <c r="E5" s="265"/>
      <c r="F5" s="263">
        <f>F52</f>
        <v>0</v>
      </c>
    </row>
    <row r="6" spans="1:6">
      <c r="A6" s="416" t="s">
        <v>2480</v>
      </c>
      <c r="B6" s="281" t="s">
        <v>2354</v>
      </c>
      <c r="C6" s="265"/>
      <c r="D6" s="265"/>
      <c r="E6" s="265"/>
      <c r="F6" s="263">
        <f>F62</f>
        <v>0</v>
      </c>
    </row>
    <row r="7" spans="1:6">
      <c r="A7" s="431" t="s">
        <v>2478</v>
      </c>
      <c r="B7" s="346" t="s">
        <v>2215</v>
      </c>
      <c r="C7" s="362"/>
      <c r="D7" s="362"/>
      <c r="E7" s="362"/>
      <c r="F7" s="323">
        <f>F68</f>
        <v>0</v>
      </c>
    </row>
    <row r="8" spans="1:6">
      <c r="A8" s="417"/>
      <c r="B8" s="328" t="s">
        <v>2336</v>
      </c>
      <c r="C8" s="332"/>
      <c r="D8" s="332"/>
      <c r="E8" s="332"/>
      <c r="F8" s="263">
        <f>SUM(F3:F7)</f>
        <v>0</v>
      </c>
    </row>
    <row r="9" spans="1:6" ht="13.5" thickBot="1">
      <c r="A9" s="417"/>
      <c r="B9" s="235"/>
      <c r="C9" s="332"/>
      <c r="D9" s="332"/>
      <c r="E9" s="332"/>
      <c r="F9" s="263"/>
    </row>
    <row r="10" spans="1:6" ht="13.5" thickBot="1">
      <c r="A10" s="430" t="s">
        <v>2335</v>
      </c>
      <c r="B10" s="297" t="s">
        <v>2334</v>
      </c>
      <c r="C10" s="297" t="s">
        <v>2333</v>
      </c>
      <c r="D10" s="297" t="s">
        <v>2332</v>
      </c>
      <c r="E10" s="297" t="s">
        <v>2331</v>
      </c>
      <c r="F10" s="296" t="s">
        <v>2330</v>
      </c>
    </row>
    <row r="11" spans="1:6">
      <c r="A11" s="417"/>
      <c r="B11" s="315"/>
      <c r="C11" s="332"/>
      <c r="D11" s="332"/>
      <c r="E11" s="332"/>
      <c r="F11" s="322"/>
    </row>
    <row r="12" spans="1:6">
      <c r="A12" s="414" t="s">
        <v>2507</v>
      </c>
      <c r="B12" s="315" t="s">
        <v>2328</v>
      </c>
      <c r="C12" s="265"/>
      <c r="D12" s="265"/>
      <c r="E12" s="265"/>
      <c r="F12" s="263"/>
    </row>
    <row r="13" spans="1:6">
      <c r="A13" s="417"/>
      <c r="B13" s="315"/>
      <c r="C13" s="265"/>
      <c r="D13" s="265"/>
      <c r="E13" s="265"/>
      <c r="F13" s="263"/>
    </row>
    <row r="14" spans="1:6" s="348" customFormat="1" ht="25.5">
      <c r="A14" s="417"/>
      <c r="B14" s="316" t="s">
        <v>2430</v>
      </c>
      <c r="C14" s="265"/>
      <c r="D14" s="265"/>
      <c r="E14" s="265"/>
      <c r="F14" s="263"/>
    </row>
    <row r="15" spans="1:6" s="348" customFormat="1">
      <c r="A15" s="417"/>
      <c r="B15" s="315"/>
      <c r="C15" s="265"/>
      <c r="D15" s="265"/>
      <c r="E15" s="265"/>
      <c r="F15" s="329"/>
    </row>
    <row r="16" spans="1:6" s="348" customFormat="1">
      <c r="A16" s="416" t="s">
        <v>2509</v>
      </c>
      <c r="B16" s="293" t="s">
        <v>2508</v>
      </c>
      <c r="C16" s="294" t="s">
        <v>2427</v>
      </c>
      <c r="D16" s="294">
        <v>15</v>
      </c>
      <c r="E16" s="294"/>
      <c r="F16" s="327">
        <f>D16*E16</f>
        <v>0</v>
      </c>
    </row>
    <row r="17" spans="1:6">
      <c r="A17" s="291"/>
      <c r="B17" s="290"/>
      <c r="C17" s="351"/>
      <c r="D17" s="351"/>
      <c r="E17" s="351"/>
      <c r="F17" s="350"/>
    </row>
    <row r="18" spans="1:6">
      <c r="A18" s="414" t="s">
        <v>2507</v>
      </c>
      <c r="B18" s="315" t="s">
        <v>2305</v>
      </c>
      <c r="C18" s="332"/>
      <c r="D18" s="332"/>
      <c r="E18" s="332"/>
      <c r="F18" s="322">
        <f>SUM(F15:F17)</f>
        <v>0</v>
      </c>
    </row>
    <row r="19" spans="1:6">
      <c r="A19" s="417"/>
      <c r="B19" s="315"/>
      <c r="C19" s="265"/>
      <c r="D19" s="265"/>
      <c r="E19" s="265"/>
      <c r="F19" s="263"/>
    </row>
    <row r="20" spans="1:6">
      <c r="A20" s="414" t="s">
        <v>2498</v>
      </c>
      <c r="B20" s="315" t="s">
        <v>16</v>
      </c>
      <c r="C20" s="265"/>
      <c r="D20" s="265"/>
      <c r="E20" s="265"/>
      <c r="F20" s="263"/>
    </row>
    <row r="21" spans="1:6">
      <c r="A21" s="258"/>
      <c r="B21" s="328"/>
      <c r="C21" s="265"/>
      <c r="D21" s="265"/>
      <c r="E21" s="265"/>
      <c r="F21" s="263"/>
    </row>
    <row r="22" spans="1:6">
      <c r="A22" s="414" t="s">
        <v>2506</v>
      </c>
      <c r="B22" s="315" t="s">
        <v>2301</v>
      </c>
      <c r="C22" s="265"/>
      <c r="D22" s="265"/>
      <c r="E22" s="265"/>
      <c r="F22" s="263"/>
    </row>
    <row r="23" spans="1:6">
      <c r="A23" s="417"/>
      <c r="B23" s="315"/>
      <c r="C23" s="265"/>
      <c r="D23" s="265"/>
      <c r="E23" s="265"/>
      <c r="F23" s="263"/>
    </row>
    <row r="24" spans="1:6" s="342" customFormat="1" ht="68.099999999999994" customHeight="1">
      <c r="A24" s="417"/>
      <c r="B24" s="316" t="s">
        <v>2505</v>
      </c>
      <c r="C24" s="265"/>
      <c r="D24" s="265"/>
      <c r="E24" s="265"/>
      <c r="F24" s="263"/>
    </row>
    <row r="25" spans="1:6">
      <c r="A25" s="417"/>
      <c r="B25" s="281"/>
      <c r="C25" s="265"/>
      <c r="D25" s="265"/>
      <c r="E25" s="265"/>
      <c r="F25" s="263"/>
    </row>
    <row r="26" spans="1:6" s="413" customFormat="1">
      <c r="A26" s="414" t="s">
        <v>2504</v>
      </c>
      <c r="B26" s="315" t="s">
        <v>2296</v>
      </c>
      <c r="C26" s="265"/>
      <c r="D26" s="265"/>
      <c r="E26" s="265"/>
      <c r="F26" s="329">
        <f>D26*E26</f>
        <v>0</v>
      </c>
    </row>
    <row r="27" spans="1:6" s="413" customFormat="1">
      <c r="A27" s="417"/>
      <c r="B27" s="315"/>
      <c r="C27" s="265"/>
      <c r="D27" s="265"/>
      <c r="E27" s="265"/>
      <c r="F27" s="329">
        <f>D27*E27</f>
        <v>0</v>
      </c>
    </row>
    <row r="28" spans="1:6" s="428" customFormat="1">
      <c r="A28" s="416" t="s">
        <v>2503</v>
      </c>
      <c r="B28" s="281" t="s">
        <v>2412</v>
      </c>
      <c r="C28" s="265" t="s">
        <v>48</v>
      </c>
      <c r="D28" s="265">
        <v>1</v>
      </c>
      <c r="E28" s="265"/>
      <c r="F28" s="327">
        <f>D28*E28</f>
        <v>0</v>
      </c>
    </row>
    <row r="29" spans="1:6" s="413" customFormat="1">
      <c r="A29" s="422"/>
      <c r="B29" s="347"/>
      <c r="C29" s="330"/>
      <c r="D29" s="330"/>
      <c r="E29" s="330"/>
      <c r="F29" s="327"/>
    </row>
    <row r="30" spans="1:6" s="413" customFormat="1">
      <c r="A30" s="414" t="s">
        <v>2502</v>
      </c>
      <c r="B30" s="315" t="s">
        <v>2501</v>
      </c>
      <c r="C30" s="265"/>
      <c r="D30" s="265"/>
      <c r="E30" s="265"/>
      <c r="F30" s="327"/>
    </row>
    <row r="31" spans="1:6" s="413" customFormat="1">
      <c r="A31" s="417"/>
      <c r="B31" s="315"/>
      <c r="C31" s="265"/>
      <c r="D31" s="265"/>
      <c r="E31" s="265"/>
      <c r="F31" s="327"/>
    </row>
    <row r="32" spans="1:6" s="413" customFormat="1" ht="146.44999999999999" customHeight="1">
      <c r="A32" s="416" t="s">
        <v>2500</v>
      </c>
      <c r="B32" s="281" t="s">
        <v>2499</v>
      </c>
      <c r="C32" s="265" t="s">
        <v>44</v>
      </c>
      <c r="D32" s="265">
        <v>0.42</v>
      </c>
      <c r="E32" s="265"/>
      <c r="F32" s="327">
        <f>D32*E32</f>
        <v>0</v>
      </c>
    </row>
    <row r="33" spans="1:6" s="413" customFormat="1">
      <c r="A33" s="415"/>
      <c r="B33" s="346"/>
      <c r="C33" s="324"/>
      <c r="D33" s="324"/>
      <c r="E33" s="324"/>
      <c r="F33" s="323"/>
    </row>
    <row r="34" spans="1:6" s="428" customFormat="1">
      <c r="A34" s="414" t="s">
        <v>2498</v>
      </c>
      <c r="B34" s="315" t="s">
        <v>2284</v>
      </c>
      <c r="C34" s="332"/>
      <c r="D34" s="332"/>
      <c r="E34" s="332"/>
      <c r="F34" s="322">
        <f>SUM(F26:F32)</f>
        <v>0</v>
      </c>
    </row>
    <row r="35" spans="1:6" s="428" customFormat="1">
      <c r="A35" s="417"/>
      <c r="B35" s="315"/>
      <c r="C35" s="265"/>
      <c r="D35" s="265"/>
      <c r="E35" s="265"/>
      <c r="F35" s="263"/>
    </row>
    <row r="36" spans="1:6" s="429" customFormat="1">
      <c r="A36" s="414" t="s">
        <v>2485</v>
      </c>
      <c r="B36" s="315" t="s">
        <v>2406</v>
      </c>
      <c r="C36" s="265"/>
      <c r="D36" s="265"/>
      <c r="E36" s="265"/>
      <c r="F36" s="263"/>
    </row>
    <row r="37" spans="1:6" s="429" customFormat="1">
      <c r="A37" s="258"/>
      <c r="B37" s="281"/>
      <c r="C37" s="265"/>
      <c r="D37" s="265"/>
      <c r="E37" s="265"/>
      <c r="F37" s="263"/>
    </row>
    <row r="38" spans="1:6" s="413" customFormat="1">
      <c r="A38" s="414" t="s">
        <v>2497</v>
      </c>
      <c r="B38" s="316" t="s">
        <v>2496</v>
      </c>
      <c r="C38" s="265"/>
      <c r="D38" s="265"/>
      <c r="E38" s="265"/>
      <c r="F38" s="263"/>
    </row>
    <row r="39" spans="1:6" s="413" customFormat="1">
      <c r="A39" s="417"/>
      <c r="B39" s="316"/>
      <c r="C39" s="265"/>
      <c r="D39" s="265"/>
      <c r="E39" s="265"/>
      <c r="F39" s="263"/>
    </row>
    <row r="40" spans="1:6" s="428" customFormat="1" ht="92.45" customHeight="1">
      <c r="A40" s="416" t="s">
        <v>2495</v>
      </c>
      <c r="B40" s="281" t="s">
        <v>2494</v>
      </c>
      <c r="C40" s="265" t="s">
        <v>39</v>
      </c>
      <c r="D40" s="265">
        <v>1</v>
      </c>
      <c r="E40" s="265"/>
      <c r="F40" s="327">
        <f>D40*E40</f>
        <v>0</v>
      </c>
    </row>
    <row r="41" spans="1:6" s="428" customFormat="1">
      <c r="A41" s="258"/>
      <c r="B41" s="281"/>
      <c r="C41" s="265"/>
      <c r="D41" s="265"/>
      <c r="E41" s="265"/>
      <c r="F41" s="329"/>
    </row>
    <row r="42" spans="1:6" s="428" customFormat="1" ht="76.5">
      <c r="A42" s="416" t="s">
        <v>2493</v>
      </c>
      <c r="B42" s="281" t="s">
        <v>2492</v>
      </c>
      <c r="C42" s="265" t="s">
        <v>39</v>
      </c>
      <c r="D42" s="265">
        <v>8</v>
      </c>
      <c r="E42" s="265"/>
      <c r="F42" s="327">
        <f>D42*E42</f>
        <v>0</v>
      </c>
    </row>
    <row r="43" spans="1:6" s="428" customFormat="1">
      <c r="A43" s="258"/>
      <c r="B43" s="281"/>
      <c r="C43" s="265"/>
      <c r="D43" s="265"/>
      <c r="E43" s="265"/>
      <c r="F43" s="329"/>
    </row>
    <row r="44" spans="1:6" s="413" customFormat="1">
      <c r="A44" s="427" t="s">
        <v>2491</v>
      </c>
      <c r="B44" s="340" t="s">
        <v>1273</v>
      </c>
      <c r="C44" s="330"/>
      <c r="D44" s="330"/>
      <c r="E44" s="330"/>
      <c r="F44" s="329"/>
    </row>
    <row r="45" spans="1:6" s="413" customFormat="1">
      <c r="A45" s="419"/>
      <c r="B45" s="340"/>
      <c r="C45" s="330"/>
      <c r="D45" s="330"/>
      <c r="E45" s="330"/>
      <c r="F45" s="329"/>
    </row>
    <row r="46" spans="1:6" s="421" customFormat="1" ht="93" customHeight="1">
      <c r="A46" s="426" t="s">
        <v>2490</v>
      </c>
      <c r="B46" s="260" t="s">
        <v>2489</v>
      </c>
      <c r="C46" s="330"/>
      <c r="D46" s="330"/>
      <c r="E46" s="330"/>
      <c r="F46" s="329"/>
    </row>
    <row r="47" spans="1:6" s="421" customFormat="1">
      <c r="A47" s="422"/>
      <c r="B47" s="337" t="s">
        <v>2359</v>
      </c>
      <c r="C47" s="330" t="s">
        <v>76</v>
      </c>
      <c r="D47" s="330">
        <v>142</v>
      </c>
      <c r="E47" s="330"/>
      <c r="F47" s="327">
        <f>D47*E47</f>
        <v>0</v>
      </c>
    </row>
    <row r="48" spans="1:6" s="421" customFormat="1">
      <c r="A48" s="422"/>
      <c r="B48" s="337"/>
      <c r="C48" s="330"/>
      <c r="D48" s="330"/>
      <c r="E48" s="330"/>
      <c r="F48" s="329"/>
    </row>
    <row r="49" spans="1:6" s="421" customFormat="1" ht="64.5" customHeight="1">
      <c r="A49" s="426" t="s">
        <v>2488</v>
      </c>
      <c r="B49" s="260" t="s">
        <v>2487</v>
      </c>
      <c r="C49" s="425"/>
      <c r="D49" s="424"/>
      <c r="E49" s="423"/>
      <c r="F49" s="329"/>
    </row>
    <row r="50" spans="1:6" s="421" customFormat="1">
      <c r="A50" s="422"/>
      <c r="B50" s="337" t="s">
        <v>2486</v>
      </c>
      <c r="C50" s="330" t="s">
        <v>76</v>
      </c>
      <c r="D50" s="330">
        <v>11</v>
      </c>
      <c r="E50" s="330"/>
      <c r="F50" s="327">
        <f>D50*E50</f>
        <v>0</v>
      </c>
    </row>
    <row r="51" spans="1:6" s="413" customFormat="1">
      <c r="A51" s="420"/>
      <c r="B51" s="335"/>
      <c r="C51" s="334"/>
      <c r="D51" s="334"/>
      <c r="E51" s="334"/>
      <c r="F51" s="333"/>
    </row>
    <row r="52" spans="1:6" s="413" customFormat="1">
      <c r="A52" s="414" t="s">
        <v>2485</v>
      </c>
      <c r="B52" s="315" t="s">
        <v>2341</v>
      </c>
      <c r="C52" s="332"/>
      <c r="D52" s="332"/>
      <c r="E52" s="332"/>
      <c r="F52" s="322">
        <f>SUM(F40:F51)</f>
        <v>0</v>
      </c>
    </row>
    <row r="53" spans="1:6" s="418" customFormat="1">
      <c r="A53" s="419"/>
      <c r="B53" s="331"/>
      <c r="C53" s="330"/>
      <c r="D53" s="330"/>
      <c r="E53" s="330"/>
      <c r="F53" s="327"/>
    </row>
    <row r="54" spans="1:6" s="413" customFormat="1">
      <c r="A54" s="414" t="s">
        <v>2480</v>
      </c>
      <c r="B54" s="316" t="s">
        <v>2354</v>
      </c>
      <c r="C54" s="265"/>
      <c r="D54" s="265"/>
      <c r="E54" s="265"/>
      <c r="F54" s="263"/>
    </row>
    <row r="55" spans="1:6" s="413" customFormat="1">
      <c r="A55" s="417"/>
      <c r="B55" s="316"/>
      <c r="C55" s="265"/>
      <c r="D55" s="265"/>
      <c r="E55" s="265"/>
      <c r="F55" s="263"/>
    </row>
    <row r="56" spans="1:6" s="413" customFormat="1">
      <c r="A56" s="416" t="s">
        <v>2484</v>
      </c>
      <c r="B56" s="281" t="s">
        <v>2352</v>
      </c>
      <c r="C56" s="265" t="s">
        <v>76</v>
      </c>
      <c r="D56" s="265">
        <v>153</v>
      </c>
      <c r="E56" s="265"/>
      <c r="F56" s="327">
        <f>D56*E56</f>
        <v>0</v>
      </c>
    </row>
    <row r="57" spans="1:6" s="413" customFormat="1">
      <c r="A57" s="258"/>
      <c r="B57" s="281"/>
      <c r="C57" s="265"/>
      <c r="D57" s="265"/>
      <c r="E57" s="265"/>
      <c r="F57" s="329"/>
    </row>
    <row r="58" spans="1:6" s="413" customFormat="1" ht="25.5">
      <c r="A58" s="416" t="s">
        <v>2483</v>
      </c>
      <c r="B58" s="281" t="s">
        <v>2350</v>
      </c>
      <c r="C58" s="265" t="s">
        <v>76</v>
      </c>
      <c r="D58" s="265">
        <v>153</v>
      </c>
      <c r="E58" s="265"/>
      <c r="F58" s="327">
        <f>D58*E58</f>
        <v>0</v>
      </c>
    </row>
    <row r="59" spans="1:6" s="413" customFormat="1">
      <c r="A59" s="258"/>
      <c r="B59" s="281"/>
      <c r="C59" s="265"/>
      <c r="D59" s="265"/>
      <c r="E59" s="265"/>
      <c r="F59" s="327"/>
    </row>
    <row r="60" spans="1:6" s="413" customFormat="1">
      <c r="A60" s="416" t="s">
        <v>2482</v>
      </c>
      <c r="B60" s="281" t="s">
        <v>2481</v>
      </c>
      <c r="C60" s="265" t="s">
        <v>39</v>
      </c>
      <c r="D60" s="265">
        <v>1</v>
      </c>
      <c r="E60" s="265"/>
      <c r="F60" s="327">
        <f>D60*E60</f>
        <v>0</v>
      </c>
    </row>
    <row r="61" spans="1:6" s="412" customFormat="1">
      <c r="A61" s="415"/>
      <c r="B61" s="246"/>
      <c r="C61" s="324"/>
      <c r="D61" s="324"/>
      <c r="E61" s="324"/>
      <c r="F61" s="323"/>
    </row>
    <row r="62" spans="1:6" s="412" customFormat="1">
      <c r="A62" s="414" t="s">
        <v>2480</v>
      </c>
      <c r="B62" s="316" t="s">
        <v>2344</v>
      </c>
      <c r="C62" s="265"/>
      <c r="D62" s="265"/>
      <c r="E62" s="265"/>
      <c r="F62" s="322">
        <f>SUM(F56:F61)</f>
        <v>0</v>
      </c>
    </row>
    <row r="63" spans="1:6" s="412" customFormat="1">
      <c r="A63" s="417"/>
      <c r="B63" s="316"/>
      <c r="C63" s="265"/>
      <c r="D63" s="265"/>
      <c r="E63" s="265"/>
      <c r="F63" s="263"/>
    </row>
    <row r="64" spans="1:6" s="412" customFormat="1">
      <c r="A64" s="414" t="s">
        <v>2478</v>
      </c>
      <c r="B64" s="316" t="s">
        <v>2215</v>
      </c>
      <c r="C64" s="265"/>
      <c r="D64" s="265"/>
      <c r="E64" s="265"/>
      <c r="F64" s="263"/>
    </row>
    <row r="65" spans="1:6" s="412" customFormat="1">
      <c r="A65" s="417"/>
      <c r="B65" s="316"/>
      <c r="C65" s="265"/>
      <c r="D65" s="265"/>
      <c r="E65" s="265"/>
      <c r="F65" s="263"/>
    </row>
    <row r="66" spans="1:6" s="412" customFormat="1" ht="51">
      <c r="A66" s="416" t="s">
        <v>2479</v>
      </c>
      <c r="B66" s="281" t="s">
        <v>2213</v>
      </c>
      <c r="C66" s="265"/>
      <c r="D66" s="265"/>
      <c r="E66" s="265"/>
      <c r="F66" s="263">
        <f>0.05*(F62+F52+F34+F18)</f>
        <v>0</v>
      </c>
    </row>
    <row r="67" spans="1:6" s="412" customFormat="1">
      <c r="A67" s="415"/>
      <c r="B67" s="246"/>
      <c r="C67" s="324"/>
      <c r="D67" s="324"/>
      <c r="E67" s="324"/>
      <c r="F67" s="323"/>
    </row>
    <row r="68" spans="1:6" s="412" customFormat="1">
      <c r="A68" s="414" t="s">
        <v>2478</v>
      </c>
      <c r="B68" s="316" t="s">
        <v>2211</v>
      </c>
      <c r="C68" s="265"/>
      <c r="D68" s="265"/>
      <c r="E68" s="265"/>
      <c r="F68" s="322">
        <f>SUM(F66:F66)</f>
        <v>0</v>
      </c>
    </row>
  </sheetData>
  <protectedRanges>
    <protectedRange sqref="E17" name="cena an enoto_5"/>
    <protectedRange sqref="E16" name="cena an enoto_1_2"/>
  </protectedRanges>
  <pageMargins left="0.51181102362204722" right="0" top="0.55118110236220474" bottom="0.55118110236220474" header="0.31496062992125984" footer="0.31496062992125984"/>
  <pageSetup paperSize="9" fitToHeight="0" orientation="portrait" r:id="rId1"/>
  <headerFooter>
    <oddHeader>&amp;L&amp;"-,Krepko"&amp;8KUC Ivančna Gorica&amp;R&amp;"Arial,Navadno"&amp;8GO dela</oddHeader>
    <oddFooter>&amp;R&amp;P/&amp;N</oddFooter>
  </headerFooter>
  <rowBreaks count="2" manualBreakCount="2">
    <brk id="35" max="5" man="1"/>
    <brk id="63"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4184-8870-423C-8FD4-A9BD53788E8B}">
  <sheetPr>
    <tabColor theme="9" tint="-0.249977111117893"/>
  </sheetPr>
  <dimension ref="A1:FU165"/>
  <sheetViews>
    <sheetView view="pageBreakPreview" zoomScaleNormal="100" zoomScaleSheetLayoutView="100" workbookViewId="0"/>
  </sheetViews>
  <sheetFormatPr defaultColWidth="8.7109375" defaultRowHeight="15"/>
  <cols>
    <col min="1" max="1" width="4.42578125" style="440" bestFit="1" customWidth="1"/>
    <col min="2" max="2" width="43.7109375" style="439" customWidth="1"/>
    <col min="3" max="3" width="4.140625" style="438" customWidth="1"/>
    <col min="4" max="4" width="9.140625" style="437" customWidth="1"/>
    <col min="5" max="5" width="10.7109375" style="436" customWidth="1"/>
    <col min="6" max="6" width="12.5703125" style="436" customWidth="1"/>
    <col min="7" max="16384" width="8.7109375" style="435"/>
  </cols>
  <sheetData>
    <row r="1" spans="1:177" s="458" customFormat="1">
      <c r="A1" s="461"/>
      <c r="C1" s="485"/>
      <c r="D1" s="485"/>
      <c r="E1" s="485"/>
      <c r="F1" s="485"/>
    </row>
    <row r="2" spans="1:177" s="487" customFormat="1">
      <c r="A2" s="473"/>
      <c r="B2" s="458"/>
      <c r="C2" s="486" t="s">
        <v>2600</v>
      </c>
      <c r="D2" s="485"/>
      <c r="E2" s="485"/>
      <c r="F2" s="485"/>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483"/>
      <c r="EO2" s="483"/>
      <c r="EP2" s="483"/>
      <c r="EQ2" s="483"/>
      <c r="ER2" s="483"/>
      <c r="ES2" s="483"/>
      <c r="ET2" s="483"/>
      <c r="EU2" s="483"/>
      <c r="EV2" s="483"/>
      <c r="EW2" s="483"/>
      <c r="EX2" s="483"/>
      <c r="EY2" s="483"/>
      <c r="EZ2" s="483"/>
      <c r="FA2" s="483"/>
      <c r="FB2" s="483"/>
      <c r="FC2" s="483"/>
      <c r="FD2" s="483"/>
      <c r="FE2" s="483"/>
      <c r="FF2" s="483"/>
      <c r="FG2" s="483"/>
      <c r="FH2" s="483"/>
      <c r="FI2" s="483"/>
      <c r="FJ2" s="483"/>
      <c r="FK2" s="483"/>
      <c r="FL2" s="483"/>
      <c r="FM2" s="483"/>
      <c r="FN2" s="483"/>
      <c r="FO2" s="483"/>
      <c r="FP2" s="483"/>
      <c r="FQ2" s="483"/>
      <c r="FR2" s="483"/>
      <c r="FS2" s="483"/>
      <c r="FT2" s="483"/>
      <c r="FU2" s="483"/>
    </row>
    <row r="3" spans="1:177" s="458" customFormat="1">
      <c r="A3" s="461"/>
      <c r="C3" s="459"/>
      <c r="D3" s="485"/>
      <c r="E3" s="485"/>
      <c r="F3" s="485"/>
    </row>
    <row r="4" spans="1:177" s="458" customFormat="1">
      <c r="A4" s="461"/>
      <c r="B4" s="461"/>
      <c r="C4" s="459"/>
      <c r="D4" s="459"/>
      <c r="E4" s="459"/>
      <c r="F4" s="459"/>
    </row>
    <row r="5" spans="1:177" s="483" customFormat="1">
      <c r="A5" s="481"/>
      <c r="B5" s="473" t="s">
        <v>20</v>
      </c>
      <c r="C5" s="484"/>
      <c r="D5" s="484"/>
      <c r="E5" s="484"/>
      <c r="F5" s="484"/>
    </row>
    <row r="6" spans="1:177" s="458" customFormat="1">
      <c r="A6" s="461"/>
      <c r="B6" s="461"/>
      <c r="C6" s="459"/>
      <c r="D6" s="459"/>
      <c r="E6" s="459"/>
      <c r="F6" s="459"/>
    </row>
    <row r="7" spans="1:177" s="458" customFormat="1">
      <c r="A7" s="461"/>
      <c r="B7" s="461"/>
      <c r="C7" s="459"/>
      <c r="D7" s="459"/>
      <c r="E7" s="459"/>
      <c r="F7" s="459"/>
    </row>
    <row r="8" spans="1:177">
      <c r="A8" s="482" t="s">
        <v>2575</v>
      </c>
      <c r="B8" s="461" t="s">
        <v>2577</v>
      </c>
      <c r="C8" s="459"/>
      <c r="D8" s="459"/>
      <c r="E8" s="459"/>
      <c r="F8" s="457">
        <f>+F49</f>
        <v>0</v>
      </c>
    </row>
    <row r="9" spans="1:177">
      <c r="A9" s="482" t="s">
        <v>2557</v>
      </c>
      <c r="B9" s="461" t="s">
        <v>2573</v>
      </c>
      <c r="C9" s="459"/>
      <c r="D9" s="459"/>
      <c r="E9" s="459"/>
      <c r="F9" s="457">
        <f>+F75</f>
        <v>0</v>
      </c>
    </row>
    <row r="10" spans="1:177">
      <c r="A10" s="482" t="s">
        <v>2549</v>
      </c>
      <c r="B10" s="461" t="s">
        <v>2555</v>
      </c>
      <c r="C10" s="459"/>
      <c r="D10" s="459"/>
      <c r="E10" s="459"/>
      <c r="F10" s="457">
        <f>+F90</f>
        <v>0</v>
      </c>
    </row>
    <row r="11" spans="1:177">
      <c r="A11" s="482" t="s">
        <v>2515</v>
      </c>
      <c r="B11" s="461" t="s">
        <v>2547</v>
      </c>
      <c r="C11" s="459"/>
      <c r="D11" s="459"/>
      <c r="E11" s="459"/>
      <c r="F11" s="457">
        <f>+F141</f>
        <v>0</v>
      </c>
    </row>
    <row r="12" spans="1:177">
      <c r="A12" s="482" t="s">
        <v>2512</v>
      </c>
      <c r="B12" s="461" t="s">
        <v>2513</v>
      </c>
      <c r="C12" s="459"/>
      <c r="D12" s="459"/>
      <c r="E12" s="459"/>
      <c r="F12" s="457">
        <f>+F150</f>
        <v>0</v>
      </c>
    </row>
    <row r="13" spans="1:177" s="439" customFormat="1">
      <c r="A13" s="461"/>
      <c r="B13" s="461"/>
      <c r="C13" s="459"/>
      <c r="D13" s="459"/>
      <c r="E13" s="459"/>
      <c r="F13" s="478"/>
    </row>
    <row r="14" spans="1:177" s="471" customFormat="1">
      <c r="A14" s="481"/>
      <c r="B14" s="461" t="s">
        <v>2336</v>
      </c>
      <c r="C14" s="459"/>
      <c r="D14" s="459"/>
      <c r="E14" s="459"/>
      <c r="F14" s="480">
        <f>SUM(F8:F13)</f>
        <v>0</v>
      </c>
    </row>
    <row r="15" spans="1:177" s="471" customFormat="1">
      <c r="A15" s="481"/>
      <c r="B15" s="461"/>
      <c r="C15" s="459"/>
      <c r="D15" s="459"/>
      <c r="E15" s="459"/>
      <c r="F15" s="480"/>
    </row>
    <row r="16" spans="1:177" s="471" customFormat="1">
      <c r="A16" s="481"/>
      <c r="B16" s="458" t="s">
        <v>2599</v>
      </c>
      <c r="C16" s="459"/>
      <c r="D16" s="459"/>
      <c r="E16" s="459"/>
      <c r="F16" s="480">
        <f>+F14*0.1</f>
        <v>0</v>
      </c>
    </row>
    <row r="17" spans="1:6" s="471" customFormat="1">
      <c r="A17" s="481"/>
      <c r="B17" s="458"/>
      <c r="C17" s="459"/>
      <c r="D17" s="459"/>
      <c r="E17" s="459"/>
      <c r="F17" s="480"/>
    </row>
    <row r="18" spans="1:6" s="471" customFormat="1">
      <c r="A18" s="481"/>
      <c r="B18" s="461" t="s">
        <v>2598</v>
      </c>
      <c r="C18" s="459"/>
      <c r="D18" s="459"/>
      <c r="E18" s="459"/>
      <c r="F18" s="480">
        <f>+F14+F16</f>
        <v>0</v>
      </c>
    </row>
    <row r="19" spans="1:6" s="441" customFormat="1">
      <c r="A19" s="461"/>
      <c r="B19" s="458"/>
      <c r="C19" s="459"/>
      <c r="D19" s="459"/>
      <c r="E19" s="459"/>
      <c r="F19" s="478"/>
    </row>
    <row r="20" spans="1:6" s="471" customFormat="1">
      <c r="A20" s="473"/>
      <c r="B20" s="479" t="s">
        <v>2597</v>
      </c>
      <c r="C20" s="459"/>
      <c r="D20" s="459"/>
      <c r="E20" s="459"/>
      <c r="F20" s="457">
        <f>+F18*0.22</f>
        <v>0</v>
      </c>
    </row>
    <row r="21" spans="1:6" s="441" customFormat="1" ht="15.75" thickBot="1">
      <c r="A21" s="461"/>
      <c r="B21" s="461"/>
      <c r="C21" s="459"/>
      <c r="D21" s="459"/>
      <c r="E21" s="459"/>
      <c r="F21" s="478"/>
    </row>
    <row r="22" spans="1:6" s="471" customFormat="1" ht="15.75" thickBot="1">
      <c r="A22" s="473"/>
      <c r="B22" s="477" t="s">
        <v>2596</v>
      </c>
      <c r="C22" s="476"/>
      <c r="D22" s="476"/>
      <c r="E22" s="475"/>
      <c r="F22" s="474">
        <f>+F18+F20</f>
        <v>0</v>
      </c>
    </row>
    <row r="23" spans="1:6" s="441" customFormat="1">
      <c r="A23" s="461"/>
      <c r="B23" s="458"/>
      <c r="C23" s="459"/>
      <c r="D23" s="459"/>
      <c r="E23" s="459"/>
      <c r="F23" s="459"/>
    </row>
    <row r="24" spans="1:6" s="441" customFormat="1">
      <c r="A24" s="461"/>
      <c r="B24" s="458"/>
      <c r="C24" s="459"/>
      <c r="D24" s="459"/>
      <c r="E24" s="459"/>
      <c r="F24" s="459"/>
    </row>
    <row r="25" spans="1:6" s="471" customFormat="1">
      <c r="A25" s="473"/>
      <c r="B25" s="472"/>
      <c r="C25" s="459"/>
      <c r="D25" s="459"/>
      <c r="E25" s="459"/>
      <c r="F25" s="459"/>
    </row>
    <row r="26" spans="1:6" s="441" customFormat="1">
      <c r="A26" s="461"/>
      <c r="B26" s="458"/>
      <c r="C26" s="459"/>
      <c r="D26" s="459"/>
      <c r="E26" s="459"/>
      <c r="F26" s="459"/>
    </row>
    <row r="27" spans="1:6" s="458" customFormat="1">
      <c r="B27" s="458" t="s">
        <v>2595</v>
      </c>
      <c r="C27" s="459"/>
      <c r="D27" s="459"/>
      <c r="E27" s="459"/>
      <c r="F27" s="459"/>
    </row>
    <row r="28" spans="1:6" s="458" customFormat="1" ht="56.1" customHeight="1">
      <c r="A28" s="458" t="s">
        <v>2518</v>
      </c>
      <c r="B28" s="470" t="s">
        <v>2594</v>
      </c>
      <c r="C28" s="465"/>
      <c r="D28" s="465"/>
      <c r="E28" s="465"/>
      <c r="F28" s="465"/>
    </row>
    <row r="29" spans="1:6" s="458" customFormat="1" ht="14.1" customHeight="1">
      <c r="A29" s="458" t="s">
        <v>2518</v>
      </c>
      <c r="B29" s="470" t="s">
        <v>2593</v>
      </c>
      <c r="C29" s="465"/>
      <c r="D29" s="465"/>
      <c r="E29" s="465"/>
      <c r="F29" s="465"/>
    </row>
    <row r="30" spans="1:6" s="458" customFormat="1" ht="27.95" customHeight="1">
      <c r="A30" s="458" t="s">
        <v>2518</v>
      </c>
      <c r="B30" s="470" t="s">
        <v>2592</v>
      </c>
      <c r="C30" s="465"/>
      <c r="D30" s="465"/>
      <c r="E30" s="465"/>
      <c r="F30" s="465"/>
    </row>
    <row r="31" spans="1:6" s="458" customFormat="1" ht="27.95" customHeight="1">
      <c r="A31" s="458" t="s">
        <v>2518</v>
      </c>
      <c r="B31" s="470" t="s">
        <v>2591</v>
      </c>
      <c r="C31" s="465"/>
      <c r="D31" s="465"/>
      <c r="E31" s="465"/>
      <c r="F31" s="465"/>
    </row>
    <row r="32" spans="1:6" s="458" customFormat="1" ht="42" customHeight="1">
      <c r="A32" s="458" t="s">
        <v>2518</v>
      </c>
      <c r="B32" s="470" t="s">
        <v>2590</v>
      </c>
      <c r="C32" s="465"/>
      <c r="D32" s="465"/>
      <c r="E32" s="465"/>
      <c r="F32" s="465"/>
    </row>
    <row r="33" spans="1:6" s="458" customFormat="1" ht="42" customHeight="1">
      <c r="A33" s="458" t="s">
        <v>2518</v>
      </c>
      <c r="B33" s="470" t="s">
        <v>2589</v>
      </c>
      <c r="C33" s="465"/>
      <c r="D33" s="465"/>
      <c r="E33" s="465"/>
      <c r="F33" s="465"/>
    </row>
    <row r="34" spans="1:6" s="458" customFormat="1" ht="27.95" customHeight="1">
      <c r="A34" s="458" t="s">
        <v>2518</v>
      </c>
      <c r="B34" s="470" t="s">
        <v>2588</v>
      </c>
      <c r="C34" s="465"/>
      <c r="D34" s="465"/>
      <c r="E34" s="465"/>
      <c r="F34" s="465"/>
    </row>
    <row r="35" spans="1:6" s="458" customFormat="1" ht="27.95" customHeight="1">
      <c r="A35" s="458" t="s">
        <v>2518</v>
      </c>
      <c r="B35" s="470" t="s">
        <v>2587</v>
      </c>
      <c r="C35" s="465"/>
      <c r="D35" s="465"/>
      <c r="E35" s="465"/>
      <c r="F35" s="465"/>
    </row>
    <row r="36" spans="1:6" s="458" customFormat="1" ht="42" customHeight="1">
      <c r="A36" s="458" t="s">
        <v>2518</v>
      </c>
      <c r="B36" s="470" t="s">
        <v>2586</v>
      </c>
      <c r="C36" s="465"/>
      <c r="D36" s="465"/>
      <c r="E36" s="465"/>
      <c r="F36" s="465"/>
    </row>
    <row r="37" spans="1:6" s="458" customFormat="1" ht="27.95" customHeight="1">
      <c r="A37" s="458" t="s">
        <v>2518</v>
      </c>
      <c r="B37" s="470" t="s">
        <v>2585</v>
      </c>
      <c r="C37" s="465"/>
      <c r="D37" s="465"/>
      <c r="E37" s="465"/>
      <c r="F37" s="465"/>
    </row>
    <row r="38" spans="1:6" s="458" customFormat="1" ht="14.1" customHeight="1">
      <c r="A38" s="458" t="s">
        <v>2518</v>
      </c>
      <c r="B38" s="470" t="s">
        <v>2584</v>
      </c>
      <c r="C38" s="465"/>
      <c r="D38" s="465"/>
      <c r="E38" s="465"/>
      <c r="F38" s="465"/>
    </row>
    <row r="39" spans="1:6" s="458" customFormat="1" ht="14.1" customHeight="1">
      <c r="A39" s="458" t="s">
        <v>2518</v>
      </c>
      <c r="B39" s="470" t="s">
        <v>2583</v>
      </c>
      <c r="C39" s="465"/>
      <c r="D39" s="465"/>
      <c r="E39" s="465"/>
      <c r="F39" s="465"/>
    </row>
    <row r="40" spans="1:6" s="458" customFormat="1" ht="27.95" customHeight="1">
      <c r="A40" s="458" t="s">
        <v>2518</v>
      </c>
      <c r="B40" s="470" t="s">
        <v>2582</v>
      </c>
      <c r="C40" s="465"/>
      <c r="D40" s="465"/>
      <c r="E40" s="465"/>
      <c r="F40" s="465"/>
    </row>
    <row r="41" spans="1:6" s="458" customFormat="1" ht="14.1" customHeight="1">
      <c r="A41" s="458" t="s">
        <v>2518</v>
      </c>
      <c r="B41" s="470" t="s">
        <v>2581</v>
      </c>
      <c r="C41" s="465"/>
      <c r="D41" s="465"/>
      <c r="E41" s="465"/>
      <c r="F41" s="465"/>
    </row>
    <row r="42" spans="1:6" s="441" customFormat="1">
      <c r="A42" s="444"/>
      <c r="B42" s="439"/>
      <c r="C42" s="442"/>
      <c r="D42" s="442"/>
      <c r="E42" s="442"/>
      <c r="F42" s="442"/>
    </row>
    <row r="43" spans="1:6" s="448" customFormat="1" ht="30">
      <c r="A43" s="469" t="s">
        <v>2580</v>
      </c>
      <c r="B43" s="468" t="s">
        <v>2579</v>
      </c>
      <c r="C43" s="467" t="s">
        <v>1027</v>
      </c>
      <c r="D43" s="466" t="s">
        <v>2332</v>
      </c>
      <c r="E43" s="466" t="s">
        <v>2578</v>
      </c>
      <c r="F43" s="466" t="s">
        <v>2330</v>
      </c>
    </row>
    <row r="44" spans="1:6" s="441" customFormat="1">
      <c r="A44" s="444"/>
      <c r="B44" s="439"/>
      <c r="C44" s="442"/>
      <c r="D44" s="442"/>
      <c r="E44" s="442"/>
      <c r="F44" s="442"/>
    </row>
    <row r="45" spans="1:6" s="448" customFormat="1">
      <c r="A45" s="447" t="s">
        <v>2575</v>
      </c>
      <c r="B45" s="444" t="s">
        <v>2577</v>
      </c>
      <c r="C45" s="442"/>
      <c r="D45" s="442"/>
      <c r="E45" s="442"/>
      <c r="F45" s="442"/>
    </row>
    <row r="46" spans="1:6" s="441" customFormat="1">
      <c r="A46" s="444"/>
      <c r="B46" s="439"/>
      <c r="C46" s="442"/>
      <c r="D46" s="442"/>
      <c r="E46" s="442"/>
      <c r="F46" s="442"/>
    </row>
    <row r="47" spans="1:6" s="448" customFormat="1" ht="60">
      <c r="A47" s="447">
        <v>1</v>
      </c>
      <c r="B47" s="462" t="s">
        <v>2576</v>
      </c>
      <c r="C47" s="452" t="s">
        <v>39</v>
      </c>
      <c r="D47" s="451">
        <v>1</v>
      </c>
      <c r="E47" s="450"/>
      <c r="F47" s="449">
        <f>+E47*D47</f>
        <v>0</v>
      </c>
    </row>
    <row r="48" spans="1:6" s="441" customFormat="1">
      <c r="A48" s="444"/>
      <c r="B48" s="439"/>
      <c r="C48" s="442"/>
      <c r="D48" s="442"/>
      <c r="E48" s="442"/>
      <c r="F48" s="442"/>
    </row>
    <row r="49" spans="1:6" s="454" customFormat="1">
      <c r="A49" s="447" t="s">
        <v>2575</v>
      </c>
      <c r="B49" s="444" t="s">
        <v>2574</v>
      </c>
      <c r="C49" s="442"/>
      <c r="D49" s="442"/>
      <c r="E49" s="442"/>
      <c r="F49" s="445">
        <f>SUM(F46:F48)</f>
        <v>0</v>
      </c>
    </row>
    <row r="50" spans="1:6" s="441" customFormat="1">
      <c r="A50" s="444"/>
      <c r="B50" s="439"/>
      <c r="C50" s="442"/>
      <c r="D50" s="442"/>
      <c r="E50" s="442"/>
      <c r="F50" s="442"/>
    </row>
    <row r="51" spans="1:6" s="441" customFormat="1">
      <c r="A51" s="444"/>
      <c r="B51" s="439"/>
      <c r="C51" s="442"/>
      <c r="D51" s="442"/>
      <c r="E51" s="442"/>
      <c r="F51" s="442"/>
    </row>
    <row r="52" spans="1:6" s="448" customFormat="1">
      <c r="A52" s="447" t="s">
        <v>2557</v>
      </c>
      <c r="B52" s="446" t="s">
        <v>2573</v>
      </c>
      <c r="C52" s="442"/>
      <c r="D52" s="442"/>
      <c r="E52" s="442"/>
      <c r="F52" s="442"/>
    </row>
    <row r="53" spans="1:6" s="441" customFormat="1">
      <c r="A53" s="444"/>
      <c r="B53" s="439"/>
      <c r="C53" s="442"/>
      <c r="D53" s="442"/>
      <c r="E53" s="442"/>
      <c r="F53" s="442"/>
    </row>
    <row r="54" spans="1:6" s="448" customFormat="1">
      <c r="A54" s="461"/>
      <c r="B54" s="458" t="s">
        <v>2546</v>
      </c>
      <c r="C54" s="459"/>
      <c r="D54" s="443"/>
      <c r="E54" s="459"/>
      <c r="F54" s="459"/>
    </row>
    <row r="55" spans="1:6" s="448" customFormat="1" ht="14.1" customHeight="1">
      <c r="A55" s="460" t="s">
        <v>2518</v>
      </c>
      <c r="B55" s="465" t="s">
        <v>2572</v>
      </c>
      <c r="C55" s="465"/>
      <c r="D55" s="465"/>
      <c r="E55" s="465"/>
      <c r="F55" s="465"/>
    </row>
    <row r="56" spans="1:6" s="448" customFormat="1" ht="14.1" customHeight="1">
      <c r="A56" s="460" t="s">
        <v>2518</v>
      </c>
      <c r="B56" s="465" t="s">
        <v>2571</v>
      </c>
      <c r="C56" s="465"/>
      <c r="D56" s="465"/>
      <c r="E56" s="465"/>
      <c r="F56" s="465"/>
    </row>
    <row r="57" spans="1:6" s="441" customFormat="1">
      <c r="A57" s="444"/>
      <c r="B57" s="439"/>
      <c r="C57" s="442"/>
      <c r="D57" s="442"/>
      <c r="E57" s="442"/>
      <c r="F57" s="442"/>
    </row>
    <row r="58" spans="1:6" s="448" customFormat="1" ht="75">
      <c r="A58" s="447">
        <v>1</v>
      </c>
      <c r="B58" s="439" t="s">
        <v>2570</v>
      </c>
      <c r="C58" s="452" t="s">
        <v>48</v>
      </c>
      <c r="D58" s="451">
        <v>36.1</v>
      </c>
      <c r="E58" s="450"/>
      <c r="F58" s="449">
        <f>+D58*E58</f>
        <v>0</v>
      </c>
    </row>
    <row r="59" spans="1:6" s="448" customFormat="1" ht="27.95" customHeight="1">
      <c r="A59" s="455" t="s">
        <v>2518</v>
      </c>
      <c r="B59" s="464" t="s">
        <v>2569</v>
      </c>
      <c r="C59" s="442"/>
      <c r="D59" s="442"/>
      <c r="E59" s="442"/>
      <c r="F59" s="442"/>
    </row>
    <row r="60" spans="1:6" s="448" customFormat="1" ht="90">
      <c r="A60" s="455" t="s">
        <v>2518</v>
      </c>
      <c r="B60" s="439" t="s">
        <v>2568</v>
      </c>
      <c r="C60" s="442"/>
      <c r="D60" s="442"/>
      <c r="E60" s="442"/>
      <c r="F60" s="442"/>
    </row>
    <row r="61" spans="1:6" s="448" customFormat="1">
      <c r="A61" s="455" t="s">
        <v>2518</v>
      </c>
      <c r="B61" s="464" t="s">
        <v>2567</v>
      </c>
      <c r="C61" s="442"/>
      <c r="D61" s="442"/>
      <c r="E61" s="442"/>
      <c r="F61" s="442"/>
    </row>
    <row r="62" spans="1:6" s="448" customFormat="1" ht="45">
      <c r="A62" s="455" t="s">
        <v>2518</v>
      </c>
      <c r="B62" s="439" t="s">
        <v>2566</v>
      </c>
      <c r="C62" s="442"/>
      <c r="D62" s="442"/>
      <c r="E62" s="442"/>
      <c r="F62" s="442"/>
    </row>
    <row r="63" spans="1:6" s="448" customFormat="1" ht="30">
      <c r="A63" s="455" t="s">
        <v>2518</v>
      </c>
      <c r="B63" s="448" t="s">
        <v>2565</v>
      </c>
      <c r="C63" s="442"/>
      <c r="D63" s="442"/>
      <c r="E63" s="442"/>
      <c r="F63" s="442"/>
    </row>
    <row r="64" spans="1:6" s="448" customFormat="1">
      <c r="A64" s="455" t="s">
        <v>2518</v>
      </c>
      <c r="B64" s="464" t="s">
        <v>2561</v>
      </c>
      <c r="C64" s="442"/>
      <c r="D64" s="442"/>
      <c r="E64" s="442"/>
      <c r="F64" s="442"/>
    </row>
    <row r="65" spans="1:6" s="448" customFormat="1" ht="30">
      <c r="A65" s="463" t="s">
        <v>2518</v>
      </c>
      <c r="B65" s="448" t="s">
        <v>2560</v>
      </c>
      <c r="C65" s="442"/>
      <c r="D65" s="442"/>
      <c r="E65" s="442"/>
      <c r="F65" s="442"/>
    </row>
    <row r="66" spans="1:6" s="441" customFormat="1">
      <c r="A66" s="444"/>
      <c r="B66" s="439"/>
      <c r="C66" s="442"/>
      <c r="D66" s="442"/>
      <c r="E66" s="442"/>
      <c r="F66" s="442"/>
    </row>
    <row r="67" spans="1:6" s="448" customFormat="1" ht="60">
      <c r="A67" s="447">
        <v>2</v>
      </c>
      <c r="B67" s="439" t="s">
        <v>2564</v>
      </c>
      <c r="C67" s="452" t="s">
        <v>48</v>
      </c>
      <c r="D67" s="451">
        <v>32</v>
      </c>
      <c r="E67" s="450"/>
      <c r="F67" s="449">
        <f>+D67*E67</f>
        <v>0</v>
      </c>
    </row>
    <row r="68" spans="1:6" s="448" customFormat="1" ht="30">
      <c r="A68" s="455" t="s">
        <v>2518</v>
      </c>
      <c r="B68" s="439" t="s">
        <v>2563</v>
      </c>
      <c r="C68" s="442"/>
      <c r="D68" s="442"/>
      <c r="E68" s="442"/>
      <c r="F68" s="442"/>
    </row>
    <row r="69" spans="1:6" s="448" customFormat="1" ht="45">
      <c r="A69" s="455" t="s">
        <v>2518</v>
      </c>
      <c r="B69" s="439" t="s">
        <v>2562</v>
      </c>
      <c r="C69" s="442"/>
      <c r="D69" s="442"/>
      <c r="E69" s="442"/>
      <c r="F69" s="442"/>
    </row>
    <row r="70" spans="1:6" s="448" customFormat="1">
      <c r="A70" s="455" t="s">
        <v>2518</v>
      </c>
      <c r="B70" s="439" t="s">
        <v>2561</v>
      </c>
      <c r="C70" s="442"/>
      <c r="D70" s="442"/>
      <c r="E70" s="442"/>
      <c r="F70" s="442"/>
    </row>
    <row r="71" spans="1:6" s="448" customFormat="1" ht="30">
      <c r="A71" s="455" t="s">
        <v>2518</v>
      </c>
      <c r="B71" s="439" t="s">
        <v>2560</v>
      </c>
      <c r="C71" s="442"/>
      <c r="D71" s="442"/>
      <c r="E71" s="442"/>
      <c r="F71" s="442"/>
    </row>
    <row r="72" spans="1:6" s="441" customFormat="1">
      <c r="A72" s="444"/>
      <c r="B72" s="439"/>
      <c r="C72" s="442"/>
      <c r="D72" s="442"/>
      <c r="E72" s="442"/>
      <c r="F72" s="442"/>
    </row>
    <row r="73" spans="1:6" s="448" customFormat="1" ht="75">
      <c r="A73" s="447">
        <v>3</v>
      </c>
      <c r="B73" s="439" t="s">
        <v>2559</v>
      </c>
      <c r="C73" s="452" t="s">
        <v>2558</v>
      </c>
      <c r="D73" s="451">
        <v>32.9</v>
      </c>
      <c r="E73" s="450"/>
      <c r="F73" s="449">
        <f>+D73*E73</f>
        <v>0</v>
      </c>
    </row>
    <row r="74" spans="1:6" s="441" customFormat="1">
      <c r="A74" s="444"/>
      <c r="B74" s="439"/>
      <c r="C74" s="442"/>
      <c r="D74" s="442"/>
      <c r="E74" s="442"/>
      <c r="F74" s="442"/>
    </row>
    <row r="75" spans="1:6" s="454" customFormat="1">
      <c r="A75" s="447" t="s">
        <v>2557</v>
      </c>
      <c r="B75" s="446" t="s">
        <v>2556</v>
      </c>
      <c r="C75" s="442"/>
      <c r="D75" s="442"/>
      <c r="E75" s="442"/>
      <c r="F75" s="445">
        <f>SUM(F53:F74)</f>
        <v>0</v>
      </c>
    </row>
    <row r="76" spans="1:6" s="441" customFormat="1">
      <c r="A76" s="444"/>
      <c r="B76" s="439"/>
      <c r="C76" s="442"/>
      <c r="D76" s="442"/>
      <c r="E76" s="442"/>
      <c r="F76" s="442"/>
    </row>
    <row r="77" spans="1:6" s="441" customFormat="1">
      <c r="A77" s="444"/>
      <c r="B77" s="439"/>
      <c r="C77" s="442"/>
      <c r="D77" s="442"/>
      <c r="E77" s="442"/>
      <c r="F77" s="442"/>
    </row>
    <row r="78" spans="1:6" s="448" customFormat="1">
      <c r="A78" s="447" t="s">
        <v>2549</v>
      </c>
      <c r="B78" s="446" t="s">
        <v>2555</v>
      </c>
      <c r="C78" s="442"/>
      <c r="D78" s="442"/>
      <c r="E78" s="442"/>
      <c r="F78" s="442"/>
    </row>
    <row r="79" spans="1:6" s="441" customFormat="1">
      <c r="A79" s="444"/>
      <c r="B79" s="439"/>
      <c r="C79" s="442"/>
      <c r="D79" s="442"/>
      <c r="E79" s="442"/>
      <c r="F79" s="442"/>
    </row>
    <row r="80" spans="1:6" s="458" customFormat="1">
      <c r="A80" s="461"/>
      <c r="B80" s="458" t="s">
        <v>2546</v>
      </c>
      <c r="C80" s="442"/>
      <c r="D80" s="442"/>
      <c r="E80" s="442"/>
      <c r="F80" s="442"/>
    </row>
    <row r="81" spans="1:6" s="458" customFormat="1" ht="27.95" customHeight="1">
      <c r="A81" s="458" t="s">
        <v>2518</v>
      </c>
      <c r="B81" s="458" t="s">
        <v>2554</v>
      </c>
      <c r="C81" s="459"/>
      <c r="D81" s="459"/>
      <c r="E81" s="459"/>
      <c r="F81" s="459"/>
    </row>
    <row r="82" spans="1:6" s="458" customFormat="1" ht="27.95" customHeight="1">
      <c r="A82" s="458" t="s">
        <v>2518</v>
      </c>
      <c r="B82" s="458" t="s">
        <v>2553</v>
      </c>
      <c r="C82" s="459"/>
      <c r="D82" s="459"/>
      <c r="E82" s="459"/>
      <c r="F82" s="459"/>
    </row>
    <row r="83" spans="1:6" s="441" customFormat="1">
      <c r="A83" s="444"/>
      <c r="B83" s="439"/>
      <c r="C83" s="442"/>
      <c r="D83" s="442"/>
      <c r="E83" s="442"/>
      <c r="F83" s="442"/>
    </row>
    <row r="84" spans="1:6" s="448" customFormat="1" ht="120">
      <c r="A84" s="447">
        <v>1</v>
      </c>
      <c r="B84" s="462" t="s">
        <v>2552</v>
      </c>
      <c r="C84" s="452" t="s">
        <v>39</v>
      </c>
      <c r="D84" s="451">
        <v>3</v>
      </c>
      <c r="E84" s="450"/>
      <c r="F84" s="449">
        <f>+D84*E84</f>
        <v>0</v>
      </c>
    </row>
    <row r="85" spans="1:6" s="441" customFormat="1">
      <c r="A85" s="444"/>
      <c r="B85" s="439"/>
      <c r="C85" s="442"/>
      <c r="D85" s="442"/>
      <c r="E85" s="442"/>
      <c r="F85" s="442"/>
    </row>
    <row r="86" spans="1:6" s="448" customFormat="1" ht="135">
      <c r="A86" s="447">
        <v>2</v>
      </c>
      <c r="B86" s="462" t="s">
        <v>2551</v>
      </c>
      <c r="C86" s="452" t="s">
        <v>39</v>
      </c>
      <c r="D86" s="451">
        <v>26</v>
      </c>
      <c r="E86" s="450"/>
      <c r="F86" s="449">
        <f>+D86*E86</f>
        <v>0</v>
      </c>
    </row>
    <row r="87" spans="1:6" s="441" customFormat="1">
      <c r="A87" s="444"/>
      <c r="B87" s="439"/>
      <c r="C87" s="442"/>
      <c r="D87" s="442"/>
      <c r="E87" s="442"/>
      <c r="F87" s="442"/>
    </row>
    <row r="88" spans="1:6" s="448" customFormat="1" ht="180">
      <c r="A88" s="447">
        <v>3</v>
      </c>
      <c r="B88" s="462" t="s">
        <v>2550</v>
      </c>
      <c r="C88" s="452" t="s">
        <v>39</v>
      </c>
      <c r="D88" s="451">
        <v>3</v>
      </c>
      <c r="E88" s="450"/>
      <c r="F88" s="449">
        <f>+D88*E88</f>
        <v>0</v>
      </c>
    </row>
    <row r="89" spans="1:6" s="441" customFormat="1">
      <c r="A89" s="444"/>
      <c r="B89" s="439"/>
      <c r="C89" s="442"/>
      <c r="D89" s="442"/>
      <c r="E89" s="442"/>
      <c r="F89" s="442"/>
    </row>
    <row r="90" spans="1:6" s="448" customFormat="1">
      <c r="A90" s="447" t="s">
        <v>2549</v>
      </c>
      <c r="B90" s="446" t="s">
        <v>2548</v>
      </c>
      <c r="C90" s="442"/>
      <c r="D90" s="442"/>
      <c r="E90" s="442"/>
      <c r="F90" s="445">
        <f>SUM(F79:F89)</f>
        <v>0</v>
      </c>
    </row>
    <row r="91" spans="1:6" s="441" customFormat="1">
      <c r="A91" s="444"/>
      <c r="B91" s="439"/>
      <c r="C91" s="442"/>
      <c r="D91" s="442"/>
      <c r="E91" s="442"/>
      <c r="F91" s="442"/>
    </row>
    <row r="92" spans="1:6" s="441" customFormat="1">
      <c r="A92" s="444"/>
      <c r="B92" s="439"/>
      <c r="C92" s="442"/>
      <c r="D92" s="442"/>
      <c r="E92" s="442"/>
      <c r="F92" s="442"/>
    </row>
    <row r="93" spans="1:6" s="448" customFormat="1">
      <c r="A93" s="447" t="s">
        <v>2515</v>
      </c>
      <c r="B93" s="446" t="s">
        <v>2547</v>
      </c>
      <c r="C93" s="442"/>
      <c r="D93" s="442"/>
      <c r="E93" s="442"/>
      <c r="F93" s="442"/>
    </row>
    <row r="94" spans="1:6" s="441" customFormat="1">
      <c r="A94" s="444"/>
      <c r="B94" s="439"/>
      <c r="C94" s="442"/>
      <c r="D94" s="442"/>
      <c r="E94" s="442"/>
      <c r="F94" s="442"/>
    </row>
    <row r="95" spans="1:6" s="458" customFormat="1">
      <c r="A95" s="461"/>
      <c r="B95" s="458" t="s">
        <v>2546</v>
      </c>
      <c r="C95" s="442"/>
      <c r="D95" s="442"/>
      <c r="E95" s="442"/>
      <c r="F95" s="442"/>
    </row>
    <row r="96" spans="1:6" s="458" customFormat="1" ht="14.1" customHeight="1">
      <c r="A96" s="460" t="s">
        <v>2518</v>
      </c>
      <c r="B96" s="458" t="s">
        <v>2545</v>
      </c>
      <c r="C96" s="459"/>
      <c r="D96" s="459"/>
      <c r="E96" s="459"/>
      <c r="F96" s="459"/>
    </row>
    <row r="97" spans="1:6" s="458" customFormat="1" ht="27.95" customHeight="1">
      <c r="A97" s="460" t="s">
        <v>2518</v>
      </c>
      <c r="B97" s="458" t="s">
        <v>2544</v>
      </c>
      <c r="C97" s="459"/>
      <c r="D97" s="459"/>
      <c r="E97" s="459"/>
      <c r="F97" s="459"/>
    </row>
    <row r="98" spans="1:6" s="458" customFormat="1" ht="27.95" customHeight="1">
      <c r="A98" s="460" t="s">
        <v>2518</v>
      </c>
      <c r="B98" s="458" t="s">
        <v>2543</v>
      </c>
      <c r="C98" s="459"/>
      <c r="D98" s="459"/>
      <c r="E98" s="459"/>
      <c r="F98" s="459"/>
    </row>
    <row r="99" spans="1:6" s="458" customFormat="1" ht="27.95" customHeight="1">
      <c r="A99" s="460" t="s">
        <v>2518</v>
      </c>
      <c r="B99" s="458" t="s">
        <v>2542</v>
      </c>
      <c r="C99" s="459"/>
      <c r="D99" s="459"/>
      <c r="E99" s="459"/>
      <c r="F99" s="459"/>
    </row>
    <row r="100" spans="1:6" s="458" customFormat="1" ht="30">
      <c r="A100" s="460" t="s">
        <v>2518</v>
      </c>
      <c r="B100" s="458" t="s">
        <v>2541</v>
      </c>
      <c r="C100" s="459"/>
      <c r="D100" s="459"/>
      <c r="E100" s="459"/>
      <c r="F100" s="459"/>
    </row>
    <row r="101" spans="1:6" s="441" customFormat="1">
      <c r="A101" s="444"/>
      <c r="B101" s="439"/>
      <c r="C101" s="442"/>
      <c r="D101" s="442"/>
      <c r="E101" s="442"/>
      <c r="F101" s="442"/>
    </row>
    <row r="102" spans="1:6" s="448" customFormat="1" ht="30">
      <c r="A102" s="447">
        <v>1</v>
      </c>
      <c r="B102" s="439" t="s">
        <v>2540</v>
      </c>
      <c r="C102" s="452" t="s">
        <v>44</v>
      </c>
      <c r="D102" s="451">
        <f>+D110+D104</f>
        <v>139.28</v>
      </c>
      <c r="E102" s="450"/>
      <c r="F102" s="457">
        <f>+D102*E102</f>
        <v>0</v>
      </c>
    </row>
    <row r="103" spans="1:6" s="441" customFormat="1">
      <c r="A103" s="444"/>
      <c r="B103" s="439"/>
      <c r="C103" s="442"/>
      <c r="D103" s="442"/>
      <c r="E103" s="442"/>
      <c r="F103" s="442"/>
    </row>
    <row r="104" spans="1:6" s="448" customFormat="1" ht="90">
      <c r="A104" s="447">
        <v>2</v>
      </c>
      <c r="B104" s="439" t="s">
        <v>2539</v>
      </c>
      <c r="C104" s="456" t="s">
        <v>44</v>
      </c>
      <c r="D104" s="451">
        <f>+D107*0.2+D108*0.1</f>
        <v>14.132000000000001</v>
      </c>
      <c r="E104" s="450"/>
      <c r="F104" s="449">
        <f>+D104*E104</f>
        <v>0</v>
      </c>
    </row>
    <row r="105" spans="1:6" s="441" customFormat="1">
      <c r="A105" s="444"/>
      <c r="B105" s="439"/>
      <c r="C105" s="442"/>
      <c r="D105" s="442"/>
      <c r="E105" s="442"/>
      <c r="F105" s="442"/>
    </row>
    <row r="106" spans="1:6" s="454" customFormat="1" ht="60">
      <c r="A106" s="447">
        <v>3</v>
      </c>
      <c r="B106" s="439" t="s">
        <v>2538</v>
      </c>
      <c r="C106" s="442"/>
      <c r="D106" s="442"/>
      <c r="E106" s="442"/>
      <c r="F106" s="442"/>
    </row>
    <row r="107" spans="1:6" s="448" customFormat="1" ht="30">
      <c r="A107" s="455" t="s">
        <v>2518</v>
      </c>
      <c r="B107" s="439" t="s">
        <v>2537</v>
      </c>
      <c r="C107" s="452" t="s">
        <v>48</v>
      </c>
      <c r="D107" s="451">
        <v>52.61</v>
      </c>
      <c r="E107" s="450"/>
      <c r="F107" s="449">
        <f>+D107*E107</f>
        <v>0</v>
      </c>
    </row>
    <row r="108" spans="1:6" s="448" customFormat="1">
      <c r="A108" s="455" t="s">
        <v>2518</v>
      </c>
      <c r="B108" s="439" t="s">
        <v>2536</v>
      </c>
      <c r="C108" s="452" t="s">
        <v>48</v>
      </c>
      <c r="D108" s="451">
        <v>36.1</v>
      </c>
      <c r="E108" s="450"/>
      <c r="F108" s="449">
        <f>+D108*E108</f>
        <v>0</v>
      </c>
    </row>
    <row r="109" spans="1:6" s="441" customFormat="1">
      <c r="A109" s="444"/>
      <c r="B109" s="439"/>
      <c r="C109" s="442"/>
      <c r="D109" s="442"/>
      <c r="E109" s="442"/>
      <c r="F109" s="442"/>
    </row>
    <row r="110" spans="1:6" s="448" customFormat="1" ht="60">
      <c r="A110" s="447">
        <v>4</v>
      </c>
      <c r="B110" s="439" t="s">
        <v>2535</v>
      </c>
      <c r="C110" s="456" t="s">
        <v>44</v>
      </c>
      <c r="D110" s="451">
        <f>+D112*2+(D121/2)*0.4+(D126/4)*0.3+D128*0.4*0.4*0.1+D134/4*0.8*0.4</f>
        <v>125.148</v>
      </c>
      <c r="E110" s="450"/>
      <c r="F110" s="449">
        <f>+D110*E110</f>
        <v>0</v>
      </c>
    </row>
    <row r="111" spans="1:6" s="441" customFormat="1">
      <c r="A111" s="444"/>
      <c r="B111" s="439"/>
      <c r="C111" s="442"/>
      <c r="D111" s="442"/>
      <c r="E111" s="442"/>
      <c r="F111" s="442"/>
    </row>
    <row r="112" spans="1:6" s="454" customFormat="1" ht="150">
      <c r="A112" s="447">
        <v>5</v>
      </c>
      <c r="B112" s="439" t="s">
        <v>2534</v>
      </c>
      <c r="C112" s="452" t="s">
        <v>39</v>
      </c>
      <c r="D112" s="451">
        <f>SUM(D115:D116)</f>
        <v>14</v>
      </c>
      <c r="E112" s="450"/>
      <c r="F112" s="449">
        <f>+D112*E112</f>
        <v>0</v>
      </c>
    </row>
    <row r="113" spans="1:6" s="441" customFormat="1">
      <c r="A113" s="444"/>
      <c r="B113" s="439"/>
      <c r="C113" s="442"/>
      <c r="D113" s="442"/>
      <c r="E113" s="442"/>
      <c r="F113" s="442"/>
    </row>
    <row r="114" spans="1:6" s="448" customFormat="1" ht="30">
      <c r="A114" s="447">
        <v>6</v>
      </c>
      <c r="B114" s="439" t="s">
        <v>2533</v>
      </c>
      <c r="C114" s="442"/>
      <c r="D114" s="442"/>
      <c r="E114" s="442"/>
      <c r="F114" s="442"/>
    </row>
    <row r="115" spans="1:6" s="448" customFormat="1" ht="30">
      <c r="A115" s="455" t="s">
        <v>2518</v>
      </c>
      <c r="B115" s="439" t="s">
        <v>2532</v>
      </c>
      <c r="C115" s="452" t="s">
        <v>39</v>
      </c>
      <c r="D115" s="451">
        <v>3</v>
      </c>
      <c r="E115" s="450"/>
      <c r="F115" s="449">
        <f>+D115*E115</f>
        <v>0</v>
      </c>
    </row>
    <row r="116" spans="1:6" s="448" customFormat="1" ht="30">
      <c r="A116" s="455" t="s">
        <v>2518</v>
      </c>
      <c r="B116" s="439" t="s">
        <v>2531</v>
      </c>
      <c r="C116" s="452" t="s">
        <v>39</v>
      </c>
      <c r="D116" s="451">
        <v>11</v>
      </c>
      <c r="E116" s="450"/>
      <c r="F116" s="449">
        <f>+D116*E116</f>
        <v>0</v>
      </c>
    </row>
    <row r="117" spans="1:6" s="441" customFormat="1">
      <c r="A117" s="444"/>
      <c r="B117" s="439"/>
      <c r="C117" s="442"/>
      <c r="D117" s="443"/>
      <c r="E117" s="442"/>
      <c r="F117" s="442"/>
    </row>
    <row r="118" spans="1:6" s="448" customFormat="1" ht="75">
      <c r="A118" s="447">
        <v>7</v>
      </c>
      <c r="B118" s="439" t="s">
        <v>2530</v>
      </c>
      <c r="C118" s="456" t="s">
        <v>39</v>
      </c>
      <c r="D118" s="451">
        <f>+D121</f>
        <v>286</v>
      </c>
      <c r="E118" s="450"/>
      <c r="F118" s="449">
        <f>+D118*E118</f>
        <v>0</v>
      </c>
    </row>
    <row r="119" spans="1:6" s="441" customFormat="1">
      <c r="A119" s="444"/>
      <c r="B119" s="439"/>
      <c r="C119" s="442"/>
      <c r="D119" s="442"/>
      <c r="E119" s="442"/>
      <c r="F119" s="442"/>
    </row>
    <row r="120" spans="1:6" s="448" customFormat="1" ht="30">
      <c r="A120" s="447">
        <v>8</v>
      </c>
      <c r="B120" s="439" t="s">
        <v>2529</v>
      </c>
      <c r="C120" s="442"/>
      <c r="D120" s="442"/>
      <c r="E120" s="442"/>
      <c r="F120" s="442"/>
    </row>
    <row r="121" spans="1:6" s="448" customFormat="1" ht="30">
      <c r="A121" s="455" t="s">
        <v>2518</v>
      </c>
      <c r="B121" s="439" t="s">
        <v>2528</v>
      </c>
      <c r="C121" s="452" t="s">
        <v>39</v>
      </c>
      <c r="D121" s="451">
        <v>286</v>
      </c>
      <c r="E121" s="450"/>
      <c r="F121" s="449">
        <f>+D121*E121</f>
        <v>0</v>
      </c>
    </row>
    <row r="122" spans="1:6" s="441" customFormat="1">
      <c r="A122" s="444"/>
      <c r="B122" s="439"/>
      <c r="C122" s="442"/>
      <c r="D122" s="442"/>
      <c r="E122" s="442"/>
      <c r="F122" s="442"/>
    </row>
    <row r="123" spans="1:6" s="454" customFormat="1" ht="75">
      <c r="A123" s="447">
        <v>9</v>
      </c>
      <c r="B123" s="439" t="s">
        <v>2527</v>
      </c>
      <c r="C123" s="452" t="s">
        <v>39</v>
      </c>
      <c r="D123" s="451">
        <f>+D126</f>
        <v>452</v>
      </c>
      <c r="E123" s="450"/>
      <c r="F123" s="449">
        <f>+D123*E123</f>
        <v>0</v>
      </c>
    </row>
    <row r="124" spans="1:6" s="441" customFormat="1">
      <c r="A124" s="444"/>
      <c r="B124" s="439"/>
      <c r="C124" s="442"/>
      <c r="D124" s="442"/>
      <c r="E124" s="442"/>
      <c r="F124" s="442"/>
    </row>
    <row r="125" spans="1:6" s="454" customFormat="1" ht="45">
      <c r="A125" s="447">
        <v>10</v>
      </c>
      <c r="B125" s="439" t="s">
        <v>2526</v>
      </c>
      <c r="C125" s="442"/>
      <c r="D125" s="442"/>
      <c r="E125" s="442"/>
      <c r="F125" s="442"/>
    </row>
    <row r="126" spans="1:6" s="454" customFormat="1" ht="30">
      <c r="A126" s="455" t="s">
        <v>2518</v>
      </c>
      <c r="B126" s="439" t="s">
        <v>2525</v>
      </c>
      <c r="C126" s="452" t="s">
        <v>39</v>
      </c>
      <c r="D126" s="451">
        <f>+ROUND(113.1*4,0)</f>
        <v>452</v>
      </c>
      <c r="E126" s="450"/>
      <c r="F126" s="449">
        <f>+D126*E126</f>
        <v>0</v>
      </c>
    </row>
    <row r="127" spans="1:6" s="441" customFormat="1">
      <c r="A127" s="444"/>
      <c r="B127" s="439"/>
      <c r="C127" s="442"/>
      <c r="D127" s="442"/>
      <c r="E127" s="442"/>
      <c r="F127" s="442"/>
    </row>
    <row r="128" spans="1:6" s="454" customFormat="1" ht="75">
      <c r="A128" s="447">
        <v>11</v>
      </c>
      <c r="B128" s="439" t="s">
        <v>2524</v>
      </c>
      <c r="C128" s="452" t="s">
        <v>39</v>
      </c>
      <c r="D128" s="451">
        <f>SUM(D131:D132)</f>
        <v>18</v>
      </c>
      <c r="E128" s="450"/>
      <c r="F128" s="449">
        <f>+D128*E128</f>
        <v>0</v>
      </c>
    </row>
    <row r="129" spans="1:6" s="441" customFormat="1">
      <c r="A129" s="444"/>
      <c r="B129" s="439"/>
      <c r="C129" s="442"/>
      <c r="D129" s="442"/>
      <c r="E129" s="442"/>
      <c r="F129" s="442"/>
    </row>
    <row r="130" spans="1:6" s="454" customFormat="1" ht="30">
      <c r="A130" s="447">
        <v>12</v>
      </c>
      <c r="B130" s="439" t="s">
        <v>2523</v>
      </c>
      <c r="C130" s="442"/>
      <c r="D130" s="442"/>
      <c r="E130" s="442"/>
      <c r="F130" s="442"/>
    </row>
    <row r="131" spans="1:6" s="454" customFormat="1">
      <c r="A131" s="455" t="s">
        <v>2518</v>
      </c>
      <c r="B131" s="439" t="s">
        <v>2522</v>
      </c>
      <c r="C131" s="452" t="s">
        <v>39</v>
      </c>
      <c r="D131" s="451">
        <v>9</v>
      </c>
      <c r="E131" s="450"/>
      <c r="F131" s="449">
        <f>+D131*E131</f>
        <v>0</v>
      </c>
    </row>
    <row r="132" spans="1:6" s="454" customFormat="1" ht="30">
      <c r="A132" s="455" t="s">
        <v>2518</v>
      </c>
      <c r="B132" s="439" t="s">
        <v>2521</v>
      </c>
      <c r="C132" s="452" t="s">
        <v>39</v>
      </c>
      <c r="D132" s="451">
        <v>9</v>
      </c>
      <c r="E132" s="450"/>
      <c r="F132" s="449">
        <f>+D132*E132</f>
        <v>0</v>
      </c>
    </row>
    <row r="133" spans="1:6" s="441" customFormat="1">
      <c r="A133" s="444"/>
      <c r="B133" s="439"/>
      <c r="C133" s="442"/>
      <c r="D133" s="442"/>
      <c r="E133" s="442"/>
      <c r="F133" s="442"/>
    </row>
    <row r="134" spans="1:6" s="454" customFormat="1" ht="75">
      <c r="A134" s="447">
        <v>13</v>
      </c>
      <c r="B134" s="439" t="s">
        <v>2520</v>
      </c>
      <c r="C134" s="452" t="s">
        <v>39</v>
      </c>
      <c r="D134" s="451">
        <f>+D137</f>
        <v>72</v>
      </c>
      <c r="E134" s="450"/>
      <c r="F134" s="449">
        <f>+D134*E134</f>
        <v>0</v>
      </c>
    </row>
    <row r="135" spans="1:6" s="441" customFormat="1">
      <c r="A135" s="444"/>
      <c r="B135" s="439"/>
      <c r="C135" s="442"/>
      <c r="D135" s="442"/>
      <c r="E135" s="442"/>
      <c r="F135" s="442"/>
    </row>
    <row r="136" spans="1:6" s="454" customFormat="1" ht="30">
      <c r="A136" s="447">
        <v>14</v>
      </c>
      <c r="B136" s="439" t="s">
        <v>2519</v>
      </c>
      <c r="C136" s="442"/>
      <c r="D136" s="442"/>
      <c r="E136" s="442"/>
      <c r="F136" s="442"/>
    </row>
    <row r="137" spans="1:6" s="454" customFormat="1">
      <c r="A137" s="455" t="s">
        <v>2518</v>
      </c>
      <c r="B137" s="439" t="s">
        <v>2517</v>
      </c>
      <c r="C137" s="452" t="s">
        <v>39</v>
      </c>
      <c r="D137" s="451">
        <f>+ROUND(18.1*4,0)</f>
        <v>72</v>
      </c>
      <c r="E137" s="450"/>
      <c r="F137" s="449">
        <f>+D137*E137</f>
        <v>0</v>
      </c>
    </row>
    <row r="138" spans="1:6" s="441" customFormat="1">
      <c r="A138" s="444"/>
      <c r="B138" s="439"/>
      <c r="C138" s="442"/>
      <c r="D138" s="442"/>
      <c r="E138" s="442"/>
      <c r="F138" s="442"/>
    </row>
    <row r="139" spans="1:6" s="454" customFormat="1" ht="30">
      <c r="A139" s="447">
        <v>15</v>
      </c>
      <c r="B139" s="439" t="s">
        <v>2516</v>
      </c>
      <c r="C139" s="452" t="s">
        <v>48</v>
      </c>
      <c r="D139" s="451">
        <v>157.5</v>
      </c>
      <c r="E139" s="450"/>
      <c r="F139" s="449">
        <f>+D139*E139</f>
        <v>0</v>
      </c>
    </row>
    <row r="140" spans="1:6" s="441" customFormat="1">
      <c r="A140" s="444"/>
      <c r="B140" s="439"/>
      <c r="C140" s="442"/>
      <c r="D140" s="442"/>
      <c r="E140" s="442"/>
      <c r="F140" s="442"/>
    </row>
    <row r="141" spans="1:6" s="448" customFormat="1">
      <c r="A141" s="447" t="s">
        <v>2515</v>
      </c>
      <c r="B141" s="446" t="s">
        <v>2514</v>
      </c>
      <c r="C141" s="442"/>
      <c r="D141" s="442"/>
      <c r="E141" s="442"/>
      <c r="F141" s="445">
        <f>SUM(F94:F140)</f>
        <v>0</v>
      </c>
    </row>
    <row r="142" spans="1:6" s="441" customFormat="1">
      <c r="A142" s="444"/>
      <c r="B142" s="439"/>
      <c r="C142" s="442"/>
      <c r="D142" s="442"/>
      <c r="E142" s="442"/>
      <c r="F142" s="442"/>
    </row>
    <row r="143" spans="1:6" s="441" customFormat="1">
      <c r="A143" s="444"/>
      <c r="B143" s="439"/>
      <c r="C143" s="442"/>
      <c r="D143" s="442"/>
      <c r="E143" s="442"/>
      <c r="F143" s="442"/>
    </row>
    <row r="144" spans="1:6">
      <c r="A144" s="447" t="s">
        <v>2512</v>
      </c>
      <c r="B144" s="446" t="s">
        <v>2513</v>
      </c>
      <c r="C144" s="442"/>
      <c r="D144" s="442"/>
      <c r="E144" s="442"/>
      <c r="F144" s="442"/>
    </row>
    <row r="145" spans="1:11" s="441" customFormat="1">
      <c r="A145" s="444"/>
      <c r="B145" s="439"/>
      <c r="C145" s="442"/>
      <c r="D145" s="442"/>
      <c r="E145" s="442"/>
      <c r="F145" s="442"/>
      <c r="G145" s="453"/>
      <c r="H145" s="453"/>
      <c r="I145" s="453"/>
      <c r="J145" s="453"/>
      <c r="K145" s="453"/>
    </row>
    <row r="146" spans="1:11" s="448" customFormat="1" ht="30">
      <c r="A146" s="447">
        <v>1</v>
      </c>
      <c r="B146" s="439" t="s">
        <v>2633</v>
      </c>
      <c r="C146" s="452" t="s">
        <v>404</v>
      </c>
      <c r="D146" s="451">
        <v>0</v>
      </c>
      <c r="E146" s="450"/>
      <c r="F146" s="449">
        <f>+D146*E146</f>
        <v>0</v>
      </c>
    </row>
    <row r="147" spans="1:11" s="441" customFormat="1">
      <c r="A147" s="444"/>
      <c r="B147" s="439"/>
      <c r="C147" s="442"/>
      <c r="D147" s="442"/>
      <c r="E147" s="442"/>
      <c r="F147" s="442"/>
      <c r="G147" s="453"/>
      <c r="H147" s="453"/>
      <c r="I147" s="453"/>
      <c r="J147" s="453"/>
      <c r="K147" s="453"/>
    </row>
    <row r="148" spans="1:11" s="448" customFormat="1" ht="45">
      <c r="A148" s="447">
        <v>2</v>
      </c>
      <c r="B148" s="439" t="s">
        <v>2634</v>
      </c>
      <c r="C148" s="452" t="s">
        <v>39</v>
      </c>
      <c r="D148" s="451">
        <v>0</v>
      </c>
      <c r="E148" s="450"/>
      <c r="F148" s="449">
        <f>+D148*E148</f>
        <v>0</v>
      </c>
    </row>
    <row r="149" spans="1:11" s="441" customFormat="1">
      <c r="A149" s="444"/>
      <c r="B149" s="439"/>
      <c r="C149" s="442"/>
      <c r="D149" s="442"/>
      <c r="E149" s="442"/>
      <c r="F149" s="442"/>
    </row>
    <row r="150" spans="1:11">
      <c r="A150" s="447" t="s">
        <v>2512</v>
      </c>
      <c r="B150" s="446" t="s">
        <v>2511</v>
      </c>
      <c r="C150" s="442"/>
      <c r="D150" s="442"/>
      <c r="E150" s="442"/>
      <c r="F150" s="445">
        <f>SUM(F145:F149)</f>
        <v>0</v>
      </c>
    </row>
    <row r="151" spans="1:11" s="441" customFormat="1">
      <c r="A151" s="444"/>
      <c r="B151" s="439"/>
      <c r="C151" s="442"/>
      <c r="D151" s="442"/>
      <c r="E151" s="442"/>
      <c r="F151" s="442"/>
    </row>
    <row r="152" spans="1:11" s="441" customFormat="1">
      <c r="A152" s="444"/>
      <c r="B152" s="439"/>
      <c r="C152" s="442"/>
      <c r="D152" s="443"/>
      <c r="E152" s="442"/>
      <c r="F152" s="442"/>
    </row>
    <row r="153" spans="1:11" s="441" customFormat="1">
      <c r="A153" s="444"/>
      <c r="B153" s="439"/>
      <c r="C153" s="442"/>
      <c r="D153" s="443"/>
      <c r="E153" s="442"/>
      <c r="F153" s="442"/>
    </row>
    <row r="154" spans="1:11" s="441" customFormat="1">
      <c r="A154" s="444"/>
      <c r="B154" s="439"/>
      <c r="C154" s="442"/>
      <c r="D154" s="443"/>
      <c r="E154" s="442"/>
      <c r="F154" s="442"/>
    </row>
    <row r="155" spans="1:11" s="441" customFormat="1">
      <c r="A155" s="444"/>
      <c r="B155" s="439"/>
      <c r="C155" s="442"/>
      <c r="D155" s="443"/>
      <c r="E155" s="442"/>
      <c r="F155" s="442"/>
    </row>
    <row r="156" spans="1:11" s="441" customFormat="1">
      <c r="A156" s="444"/>
      <c r="B156" s="439"/>
      <c r="C156" s="442"/>
      <c r="D156" s="443"/>
      <c r="E156" s="442"/>
      <c r="F156" s="442"/>
    </row>
    <row r="157" spans="1:11" s="441" customFormat="1">
      <c r="A157" s="444"/>
      <c r="B157" s="439"/>
      <c r="C157" s="442"/>
      <c r="D157" s="443"/>
      <c r="E157" s="442"/>
      <c r="F157" s="442"/>
    </row>
    <row r="158" spans="1:11" s="441" customFormat="1">
      <c r="A158" s="444"/>
      <c r="B158" s="439"/>
      <c r="C158" s="442"/>
      <c r="D158" s="443"/>
      <c r="E158" s="442"/>
      <c r="F158" s="442"/>
    </row>
    <row r="159" spans="1:11" s="441" customFormat="1">
      <c r="A159" s="444"/>
      <c r="B159" s="439"/>
      <c r="C159" s="442"/>
      <c r="D159" s="443"/>
      <c r="E159" s="442"/>
      <c r="F159" s="442"/>
    </row>
    <row r="160" spans="1:11" s="441" customFormat="1">
      <c r="A160" s="444"/>
      <c r="B160" s="439"/>
      <c r="C160" s="442"/>
      <c r="D160" s="443"/>
      <c r="E160" s="442"/>
      <c r="F160" s="442"/>
    </row>
    <row r="161" spans="1:6" s="441" customFormat="1">
      <c r="A161" s="444"/>
      <c r="B161" s="439"/>
      <c r="C161" s="442"/>
      <c r="D161" s="443"/>
      <c r="E161" s="442"/>
      <c r="F161" s="442"/>
    </row>
    <row r="162" spans="1:6" s="441" customFormat="1">
      <c r="A162" s="444"/>
      <c r="B162" s="439"/>
      <c r="C162" s="442"/>
      <c r="D162" s="443"/>
      <c r="E162" s="442"/>
      <c r="F162" s="442"/>
    </row>
    <row r="163" spans="1:6" s="441" customFormat="1">
      <c r="A163" s="444"/>
      <c r="B163" s="439"/>
      <c r="C163" s="442"/>
      <c r="D163" s="443"/>
      <c r="E163" s="442"/>
      <c r="F163" s="442"/>
    </row>
    <row r="164" spans="1:6" s="441" customFormat="1">
      <c r="A164" s="444"/>
      <c r="B164" s="439"/>
      <c r="C164" s="442"/>
      <c r="D164" s="443"/>
      <c r="E164" s="442"/>
      <c r="F164" s="442"/>
    </row>
    <row r="165" spans="1:6" s="441" customFormat="1">
      <c r="A165" s="444"/>
      <c r="B165" s="439"/>
      <c r="C165" s="442"/>
      <c r="D165" s="443"/>
      <c r="E165" s="442"/>
      <c r="F165" s="442"/>
    </row>
  </sheetData>
  <conditionalFormatting sqref="B16:B18 C102:F102">
    <cfRule type="expression" dxfId="8" priority="7">
      <formula>+CELL("unprotect",B16)=0</formula>
    </cfRule>
    <cfRule type="expression" dxfId="7" priority="8">
      <formula>"CELL(""unprotect"";A1)=0"</formula>
    </cfRule>
    <cfRule type="expression" dxfId="6" priority="9">
      <formula>"CELL(""protect"",A1)=0"</formula>
    </cfRule>
  </conditionalFormatting>
  <conditionalFormatting sqref="B84">
    <cfRule type="expression" dxfId="5" priority="4">
      <formula>+CELL("unprotect",B84)=0</formula>
    </cfRule>
    <cfRule type="expression" dxfId="4" priority="5">
      <formula>"CELL(""unprotect"";A1)=0"</formula>
    </cfRule>
    <cfRule type="expression" dxfId="3" priority="6">
      <formula>"CELL(""protect"",A1)=0"</formula>
    </cfRule>
  </conditionalFormatting>
  <conditionalFormatting sqref="B86 B88">
    <cfRule type="expression" dxfId="2" priority="1">
      <formula>+CELL("unprotect",B86)=0</formula>
    </cfRule>
    <cfRule type="expression" dxfId="1" priority="2">
      <formula>"CELL(""unprotect"";A1)=0"</formula>
    </cfRule>
    <cfRule type="expression" dxfId="0" priority="3">
      <formula>"CELL(""protect"",A1)=0"</formula>
    </cfRule>
  </conditionalFormatting>
  <pageMargins left="0.51181102362204722" right="0" top="0.55118110236220474" bottom="0.55118110236220474" header="0.31496062992125984" footer="0.31496062992125984"/>
  <pageSetup paperSize="9" fitToHeight="0" orientation="portrait" r:id="rId1"/>
  <headerFooter>
    <oddHeader>&amp;L&amp;"-,Krepko"&amp;8KUC Ivančna Gorica&amp;R&amp;"Arial,Navadno"&amp;8GO dela</oddHeader>
    <oddFooter>&amp;R&amp;P/&amp;N</oddFooter>
  </headerFooter>
  <rowBreaks count="2" manualBreakCount="2">
    <brk id="25" max="5" man="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6391-4C3E-43CB-BEAE-A2491EA9B441}">
  <sheetPr>
    <tabColor theme="2" tint="-0.499984740745262"/>
  </sheetPr>
  <dimension ref="A1:G38"/>
  <sheetViews>
    <sheetView view="pageBreakPreview" zoomScaleNormal="100" zoomScaleSheetLayoutView="100" zoomScalePageLayoutView="115" workbookViewId="0">
      <selection activeCell="K7" sqref="K7"/>
    </sheetView>
  </sheetViews>
  <sheetFormatPr defaultRowHeight="12.75"/>
  <cols>
    <col min="1" max="1" width="11.7109375" style="24" customWidth="1"/>
    <col min="2" max="2" width="14" style="24" customWidth="1"/>
    <col min="3" max="5" width="9.140625" style="24"/>
    <col min="6" max="6" width="3" style="24" customWidth="1"/>
    <col min="7" max="7" width="11.42578125" style="24" customWidth="1"/>
    <col min="8" max="8" width="11.85546875" style="24" customWidth="1"/>
    <col min="9" max="16384" width="9.140625" style="24"/>
  </cols>
  <sheetData>
    <row r="1" spans="1:7" ht="18" customHeight="1">
      <c r="A1" s="25"/>
      <c r="B1" s="25"/>
      <c r="C1" s="25"/>
    </row>
    <row r="2" spans="1:7" ht="18" customHeight="1">
      <c r="A2" s="25" t="s">
        <v>2622</v>
      </c>
      <c r="B2" s="26"/>
      <c r="C2" s="26"/>
    </row>
    <row r="3" spans="1:7" ht="18" customHeight="1">
      <c r="A3" s="25"/>
      <c r="B3" s="26"/>
      <c r="C3" s="26"/>
    </row>
    <row r="6" spans="1:7">
      <c r="A6" s="539" t="s">
        <v>20</v>
      </c>
    </row>
    <row r="7" spans="1:7" ht="13.5" thickBot="1">
      <c r="A7" s="539"/>
    </row>
    <row r="8" spans="1:7">
      <c r="B8" s="23" t="s">
        <v>19</v>
      </c>
      <c r="C8" s="22" t="s">
        <v>18</v>
      </c>
      <c r="D8" s="22"/>
      <c r="E8" s="22"/>
      <c r="F8" s="22"/>
      <c r="G8" s="21"/>
    </row>
    <row r="9" spans="1:7">
      <c r="B9" s="4"/>
      <c r="C9" s="3"/>
      <c r="D9" s="3"/>
      <c r="E9" s="3"/>
      <c r="F9" s="3"/>
      <c r="G9" s="2"/>
    </row>
    <row r="10" spans="1:7">
      <c r="B10" s="20" t="s">
        <v>17</v>
      </c>
      <c r="C10" s="12" t="s">
        <v>16</v>
      </c>
      <c r="D10" s="12"/>
      <c r="E10" s="12"/>
      <c r="F10" s="12"/>
      <c r="G10" s="11">
        <f>'Zemeljska dela'!F19</f>
        <v>0</v>
      </c>
    </row>
    <row r="11" spans="1:7">
      <c r="B11" s="19"/>
      <c r="C11" s="18"/>
      <c r="D11" s="18"/>
      <c r="E11" s="18"/>
      <c r="F11" s="18"/>
      <c r="G11" s="17"/>
    </row>
    <row r="12" spans="1:7">
      <c r="B12" s="16" t="s">
        <v>15</v>
      </c>
      <c r="C12" s="15" t="s">
        <v>14</v>
      </c>
      <c r="D12" s="3"/>
      <c r="E12" s="3"/>
      <c r="F12" s="3"/>
      <c r="G12" s="2">
        <f>'Temeljenje objekta'!F14</f>
        <v>0</v>
      </c>
    </row>
    <row r="13" spans="1:7">
      <c r="B13" s="540"/>
      <c r="C13" s="14"/>
      <c r="D13" s="6"/>
      <c r="E13" s="6"/>
      <c r="F13" s="6"/>
      <c r="G13" s="5"/>
    </row>
    <row r="14" spans="1:7">
      <c r="B14" s="13" t="s">
        <v>13</v>
      </c>
      <c r="C14" s="741" t="s">
        <v>12</v>
      </c>
      <c r="D14" s="741"/>
      <c r="E14" s="12"/>
      <c r="F14" s="12"/>
      <c r="G14" s="11">
        <f>'Oporna konstrukcija'!F22</f>
        <v>0</v>
      </c>
    </row>
    <row r="15" spans="1:7">
      <c r="B15" s="540"/>
      <c r="C15" s="541"/>
      <c r="D15" s="541"/>
      <c r="E15" s="541"/>
      <c r="F15" s="541"/>
      <c r="G15" s="542"/>
    </row>
    <row r="16" spans="1:7">
      <c r="B16" s="13" t="s">
        <v>11</v>
      </c>
      <c r="C16" s="742" t="s">
        <v>10</v>
      </c>
      <c r="D16" s="742"/>
      <c r="E16" s="742"/>
      <c r="F16" s="12"/>
      <c r="G16" s="11">
        <f>'Monitoring tuje storitve'!F14</f>
        <v>0</v>
      </c>
    </row>
    <row r="17" spans="2:7">
      <c r="B17" s="540"/>
      <c r="C17" s="541"/>
      <c r="D17" s="541"/>
      <c r="E17" s="541"/>
      <c r="F17" s="541"/>
      <c r="G17" s="542"/>
    </row>
    <row r="18" spans="2:7">
      <c r="B18" s="4" t="s">
        <v>9</v>
      </c>
      <c r="C18" s="3" t="s">
        <v>8</v>
      </c>
      <c r="D18" s="3"/>
      <c r="E18" s="3"/>
      <c r="F18" s="3"/>
      <c r="G18" s="2">
        <f>SUM(G10:G16)*0.1</f>
        <v>0</v>
      </c>
    </row>
    <row r="19" spans="2:7" ht="13.5" thickBot="1">
      <c r="B19" s="10"/>
      <c r="C19" s="9"/>
      <c r="D19" s="9"/>
      <c r="E19" s="9"/>
      <c r="F19" s="9"/>
      <c r="G19" s="8"/>
    </row>
    <row r="20" spans="2:7">
      <c r="B20" s="7" t="s">
        <v>7</v>
      </c>
      <c r="C20" s="6"/>
      <c r="D20" s="543"/>
      <c r="E20" s="543"/>
      <c r="F20" s="543"/>
      <c r="G20" s="5">
        <f>SUM(G10:G18)</f>
        <v>0</v>
      </c>
    </row>
    <row r="21" spans="2:7">
      <c r="B21" s="4"/>
      <c r="C21" s="3"/>
      <c r="D21" s="544"/>
      <c r="E21" s="544"/>
      <c r="F21" s="544"/>
      <c r="G21" s="2"/>
    </row>
    <row r="22" spans="2:7">
      <c r="B22" s="545" t="s">
        <v>6</v>
      </c>
      <c r="C22" s="544"/>
      <c r="D22" s="544"/>
      <c r="E22" s="544"/>
      <c r="F22" s="544"/>
      <c r="G22" s="546">
        <f>G20*0.22</f>
        <v>0</v>
      </c>
    </row>
    <row r="23" spans="2:7">
      <c r="B23" s="545"/>
      <c r="C23" s="544"/>
      <c r="D23" s="544"/>
      <c r="E23" s="544"/>
      <c r="F23" s="544"/>
      <c r="G23" s="546"/>
    </row>
    <row r="24" spans="2:7" ht="13.5" thickBot="1">
      <c r="B24" s="547" t="s">
        <v>5</v>
      </c>
      <c r="C24" s="548"/>
      <c r="D24" s="548"/>
      <c r="E24" s="548"/>
      <c r="F24" s="548"/>
      <c r="G24" s="549">
        <f>G20+G22</f>
        <v>0</v>
      </c>
    </row>
    <row r="29" spans="2:7">
      <c r="B29" s="550"/>
      <c r="C29" s="550"/>
      <c r="D29" s="550"/>
      <c r="E29" s="550"/>
      <c r="F29" s="550"/>
      <c r="G29" s="551"/>
    </row>
    <row r="35" spans="1:7">
      <c r="G35" s="171"/>
    </row>
    <row r="38" spans="1:7">
      <c r="A38" s="552"/>
    </row>
  </sheetData>
  <mergeCells count="2">
    <mergeCell ref="C14:D14"/>
    <mergeCell ref="C16:E16"/>
  </mergeCells>
  <pageMargins left="0.51181102362204722" right="0" top="0.55118110236220474" bottom="0.55118110236220474" header="0.31496062992125984" footer="0.31496062992125984"/>
  <pageSetup paperSize="9" fitToHeight="0" orientation="portrait" r:id="rId1"/>
  <headerFooter>
    <oddHeader>&amp;L&amp;"-,Krepko"&amp;8KUC Ivančna Gorica&amp;R&amp;"Arial,Navadno"&amp;8GO dela</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C4219-4ECE-45DA-8B14-4AC3A4C8EF2E}">
  <sheetPr>
    <tabColor theme="2" tint="-0.499984740745262"/>
  </sheetPr>
  <dimension ref="A1:G53"/>
  <sheetViews>
    <sheetView view="pageBreakPreview" zoomScaleNormal="100" zoomScaleSheetLayoutView="100" zoomScalePageLayoutView="85" workbookViewId="0"/>
  </sheetViews>
  <sheetFormatPr defaultRowHeight="12.75"/>
  <cols>
    <col min="1" max="1" width="9.140625" style="24" customWidth="1"/>
    <col min="2" max="2" width="26.42578125" style="24" customWidth="1"/>
    <col min="3" max="3" width="10.7109375" style="24" customWidth="1"/>
    <col min="4" max="4" width="12.42578125" style="24" customWidth="1"/>
    <col min="5" max="5" width="16" style="24" customWidth="1"/>
    <col min="6" max="6" width="14.85546875" style="24" customWidth="1"/>
    <col min="7" max="16384" width="9.140625" style="24"/>
  </cols>
  <sheetData>
    <row r="1" spans="1:6" ht="15">
      <c r="A1" s="33" t="s">
        <v>18</v>
      </c>
      <c r="B1" s="27"/>
      <c r="C1" s="32"/>
      <c r="D1" s="32"/>
      <c r="E1" s="31"/>
      <c r="F1" s="31"/>
    </row>
    <row r="2" spans="1:6" ht="13.5" thickBot="1">
      <c r="A2" s="32"/>
      <c r="B2" s="27"/>
      <c r="C2" s="32"/>
      <c r="D2" s="32"/>
      <c r="E2" s="31"/>
      <c r="F2" s="31"/>
    </row>
    <row r="3" spans="1:6" ht="13.5" thickBot="1">
      <c r="A3" s="743" t="s">
        <v>35</v>
      </c>
      <c r="B3" s="744"/>
      <c r="C3" s="29"/>
      <c r="D3" s="29"/>
      <c r="E3" s="29"/>
      <c r="F3" s="28"/>
    </row>
    <row r="4" spans="1:6" ht="13.5" thickBot="1">
      <c r="A4" s="30"/>
      <c r="B4" s="157"/>
      <c r="C4" s="29"/>
      <c r="D4" s="29"/>
      <c r="E4" s="29"/>
      <c r="F4" s="28"/>
    </row>
    <row r="5" spans="1:6" ht="105.75" customHeight="1">
      <c r="A5" s="745" t="s">
        <v>34</v>
      </c>
      <c r="B5" s="746"/>
      <c r="C5" s="746"/>
      <c r="D5" s="746"/>
      <c r="E5" s="746"/>
      <c r="F5" s="747"/>
    </row>
    <row r="6" spans="1:6">
      <c r="A6" s="752" t="s">
        <v>33</v>
      </c>
      <c r="B6" s="753"/>
      <c r="C6" s="753"/>
      <c r="D6" s="753"/>
      <c r="E6" s="753"/>
      <c r="F6" s="754"/>
    </row>
    <row r="7" spans="1:6">
      <c r="A7" s="752" t="s">
        <v>32</v>
      </c>
      <c r="B7" s="753"/>
      <c r="C7" s="753"/>
      <c r="D7" s="753"/>
      <c r="E7" s="753"/>
      <c r="F7" s="754"/>
    </row>
    <row r="8" spans="1:6" ht="28.5" customHeight="1" thickBot="1">
      <c r="A8" s="748" t="s">
        <v>31</v>
      </c>
      <c r="B8" s="749"/>
      <c r="C8" s="749"/>
      <c r="D8" s="749"/>
      <c r="E8" s="749"/>
      <c r="F8" s="750"/>
    </row>
    <row r="9" spans="1:6" ht="15" customHeight="1" thickBot="1">
      <c r="A9" s="748" t="s">
        <v>30</v>
      </c>
      <c r="B9" s="749"/>
      <c r="C9" s="749"/>
      <c r="D9" s="749"/>
      <c r="E9" s="749"/>
      <c r="F9" s="750"/>
    </row>
    <row r="10" spans="1:6" ht="13.5" customHeight="1">
      <c r="A10" s="751"/>
      <c r="B10" s="751"/>
      <c r="C10" s="751"/>
      <c r="D10" s="751"/>
      <c r="E10" s="751"/>
      <c r="F10" s="751"/>
    </row>
    <row r="11" spans="1:6" ht="25.5" customHeight="1" thickBot="1">
      <c r="A11" s="769" t="s">
        <v>29</v>
      </c>
      <c r="B11" s="751"/>
      <c r="C11" s="755"/>
      <c r="D11" s="756"/>
      <c r="E11" s="755"/>
      <c r="F11" s="756"/>
    </row>
    <row r="12" spans="1:6" ht="28.5" customHeight="1" thickBot="1">
      <c r="A12" s="745" t="s">
        <v>28</v>
      </c>
      <c r="B12" s="746"/>
      <c r="C12" s="746"/>
      <c r="D12" s="746"/>
      <c r="E12" s="746"/>
      <c r="F12" s="747"/>
    </row>
    <row r="13" spans="1:6" ht="37.5" customHeight="1">
      <c r="A13" s="745" t="s">
        <v>27</v>
      </c>
      <c r="B13" s="746"/>
      <c r="C13" s="746"/>
      <c r="D13" s="746"/>
      <c r="E13" s="746"/>
      <c r="F13" s="747"/>
    </row>
    <row r="14" spans="1:6" ht="45.75" customHeight="1">
      <c r="A14" s="766" t="s">
        <v>26</v>
      </c>
      <c r="B14" s="767"/>
      <c r="C14" s="767"/>
      <c r="D14" s="767"/>
      <c r="E14" s="767"/>
      <c r="F14" s="768"/>
    </row>
    <row r="15" spans="1:6" ht="16.5" customHeight="1">
      <c r="A15" s="752" t="s">
        <v>25</v>
      </c>
      <c r="B15" s="753"/>
      <c r="C15" s="753"/>
      <c r="D15" s="753"/>
      <c r="E15" s="753"/>
      <c r="F15" s="754"/>
    </row>
    <row r="16" spans="1:6" ht="29.25" customHeight="1" thickBot="1">
      <c r="A16" s="760" t="s">
        <v>24</v>
      </c>
      <c r="B16" s="761"/>
      <c r="C16" s="761"/>
      <c r="D16" s="761"/>
      <c r="E16" s="761"/>
      <c r="F16" s="762"/>
    </row>
    <row r="17" spans="1:6" ht="17.25" customHeight="1">
      <c r="A17" s="763" t="s">
        <v>23</v>
      </c>
      <c r="B17" s="764"/>
      <c r="C17" s="764"/>
      <c r="D17" s="764"/>
      <c r="E17" s="764"/>
      <c r="F17" s="765"/>
    </row>
    <row r="18" spans="1:6" ht="13.5" thickBot="1">
      <c r="A18" s="757" t="s">
        <v>22</v>
      </c>
      <c r="B18" s="758"/>
      <c r="C18" s="758"/>
      <c r="D18" s="758"/>
      <c r="E18" s="758"/>
      <c r="F18" s="759"/>
    </row>
    <row r="53" spans="7:7">
      <c r="G53" s="171"/>
    </row>
  </sheetData>
  <mergeCells count="17">
    <mergeCell ref="C11:D11"/>
    <mergeCell ref="A13:F13"/>
    <mergeCell ref="A18:F18"/>
    <mergeCell ref="A16:F16"/>
    <mergeCell ref="A17:F17"/>
    <mergeCell ref="A15:F15"/>
    <mergeCell ref="A12:F12"/>
    <mergeCell ref="A14:F14"/>
    <mergeCell ref="E11:F11"/>
    <mergeCell ref="A11:B11"/>
    <mergeCell ref="A3:B3"/>
    <mergeCell ref="A5:F5"/>
    <mergeCell ref="A9:F9"/>
    <mergeCell ref="A10:F10"/>
    <mergeCell ref="A6:F6"/>
    <mergeCell ref="A8:F8"/>
    <mergeCell ref="A7:F7"/>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9DF7-ABBD-48DF-A7BC-8184E8D2012F}">
  <sheetPr>
    <tabColor theme="2" tint="-0.499984740745262"/>
  </sheetPr>
  <dimension ref="A1:G54"/>
  <sheetViews>
    <sheetView view="pageBreakPreview" zoomScaleNormal="100" zoomScaleSheetLayoutView="100" zoomScalePageLayoutView="85" workbookViewId="0"/>
  </sheetViews>
  <sheetFormatPr defaultRowHeight="12.75"/>
  <cols>
    <col min="1" max="1" width="9.140625" style="24" customWidth="1"/>
    <col min="2" max="2" width="32.42578125" style="24" customWidth="1"/>
    <col min="3" max="3" width="5.140625" style="24" customWidth="1"/>
    <col min="4" max="4" width="12.42578125" style="24" customWidth="1"/>
    <col min="5" max="5" width="13.5703125" style="24" customWidth="1"/>
    <col min="6" max="6" width="14.85546875" style="24" customWidth="1"/>
    <col min="7" max="16384" width="9.140625" style="24"/>
  </cols>
  <sheetData>
    <row r="1" spans="1:6" ht="15">
      <c r="A1" s="33" t="s">
        <v>16</v>
      </c>
      <c r="B1" s="27"/>
      <c r="C1" s="32"/>
      <c r="D1" s="32"/>
      <c r="E1" s="31"/>
      <c r="F1" s="31"/>
    </row>
    <row r="2" spans="1:6" ht="13.5" thickBot="1">
      <c r="A2" s="32"/>
      <c r="B2" s="27"/>
      <c r="C2" s="32"/>
      <c r="D2" s="32"/>
      <c r="E2" s="31"/>
      <c r="F2" s="31"/>
    </row>
    <row r="3" spans="1:6" ht="24.75" thickBot="1">
      <c r="A3" s="79" t="s">
        <v>62</v>
      </c>
      <c r="B3" s="78" t="s">
        <v>61</v>
      </c>
      <c r="C3" s="53" t="s">
        <v>60</v>
      </c>
      <c r="D3" s="53" t="s">
        <v>59</v>
      </c>
      <c r="E3" s="77" t="s">
        <v>58</v>
      </c>
      <c r="F3" s="76" t="s">
        <v>57</v>
      </c>
    </row>
    <row r="4" spans="1:6">
      <c r="A4" s="770" t="s">
        <v>56</v>
      </c>
      <c r="B4" s="764"/>
      <c r="C4" s="75"/>
      <c r="D4" s="75"/>
      <c r="E4" s="74"/>
      <c r="F4" s="73"/>
    </row>
    <row r="5" spans="1:6" ht="78" customHeight="1">
      <c r="A5" s="72">
        <v>1</v>
      </c>
      <c r="B5" s="71" t="s">
        <v>55</v>
      </c>
      <c r="C5" s="70" t="s">
        <v>44</v>
      </c>
      <c r="D5" s="69">
        <f>(11299+123+D12)*1.1</f>
        <v>12762.2</v>
      </c>
      <c r="E5" s="69"/>
      <c r="F5" s="40">
        <f>E5*D5</f>
        <v>0</v>
      </c>
    </row>
    <row r="6" spans="1:6" ht="52.5" customHeight="1">
      <c r="A6" s="68">
        <v>2</v>
      </c>
      <c r="B6" s="67" t="s">
        <v>54</v>
      </c>
      <c r="C6" s="66" t="s">
        <v>44</v>
      </c>
      <c r="D6" s="65">
        <v>14551.46</v>
      </c>
      <c r="E6" s="64"/>
      <c r="F6" s="40">
        <f>E6*D6</f>
        <v>0</v>
      </c>
    </row>
    <row r="7" spans="1:6" ht="41.25" customHeight="1">
      <c r="A7" s="68">
        <v>3</v>
      </c>
      <c r="B7" s="67" t="s">
        <v>53</v>
      </c>
      <c r="C7" s="66" t="s">
        <v>48</v>
      </c>
      <c r="D7" s="65">
        <f>2529*1.1</f>
        <v>2781.9</v>
      </c>
      <c r="E7" s="64"/>
      <c r="F7" s="40">
        <f>E7*D7</f>
        <v>0</v>
      </c>
    </row>
    <row r="8" spans="1:6" ht="54" customHeight="1">
      <c r="A8" s="68">
        <v>4</v>
      </c>
      <c r="B8" s="67" t="s">
        <v>52</v>
      </c>
      <c r="C8" s="66" t="s">
        <v>44</v>
      </c>
      <c r="D8" s="65">
        <v>50</v>
      </c>
      <c r="E8" s="64"/>
      <c r="F8" s="40">
        <f>E8*D8</f>
        <v>0</v>
      </c>
    </row>
    <row r="9" spans="1:6" ht="36.75" thickBot="1">
      <c r="A9" s="63">
        <v>5</v>
      </c>
      <c r="B9" s="62" t="s">
        <v>51</v>
      </c>
      <c r="C9" s="61" t="s">
        <v>48</v>
      </c>
      <c r="D9" s="60">
        <f>9*(40+40)</f>
        <v>720</v>
      </c>
      <c r="E9" s="59"/>
      <c r="F9" s="58">
        <f>E9*D9</f>
        <v>0</v>
      </c>
    </row>
    <row r="10" spans="1:6" ht="13.5" thickBot="1">
      <c r="A10" s="771" t="s">
        <v>50</v>
      </c>
      <c r="B10" s="772"/>
      <c r="C10" s="53"/>
      <c r="D10" s="53"/>
      <c r="E10" s="52"/>
      <c r="F10" s="51"/>
    </row>
    <row r="11" spans="1:6" ht="49.5" customHeight="1">
      <c r="A11" s="50">
        <v>6</v>
      </c>
      <c r="B11" s="49" t="s">
        <v>49</v>
      </c>
      <c r="C11" s="48" t="s">
        <v>48</v>
      </c>
      <c r="D11" s="47">
        <f>3011</f>
        <v>3011</v>
      </c>
      <c r="E11" s="46"/>
      <c r="F11" s="45">
        <f>E11*D11</f>
        <v>0</v>
      </c>
    </row>
    <row r="12" spans="1:6" ht="84.75" thickBot="1">
      <c r="A12" s="57">
        <v>7</v>
      </c>
      <c r="B12" s="56" t="s">
        <v>47</v>
      </c>
      <c r="C12" s="55" t="s">
        <v>44</v>
      </c>
      <c r="D12" s="54">
        <v>180</v>
      </c>
      <c r="E12" s="54"/>
      <c r="F12" s="40">
        <f>E12*D12</f>
        <v>0</v>
      </c>
    </row>
    <row r="13" spans="1:6" ht="13.5" thickBot="1">
      <c r="A13" s="771" t="s">
        <v>46</v>
      </c>
      <c r="B13" s="772"/>
      <c r="C13" s="53"/>
      <c r="D13" s="53"/>
      <c r="E13" s="52"/>
      <c r="F13" s="51"/>
    </row>
    <row r="14" spans="1:6" ht="49.5" customHeight="1">
      <c r="A14" s="50">
        <v>8</v>
      </c>
      <c r="B14" s="49" t="s">
        <v>45</v>
      </c>
      <c r="C14" s="48" t="s">
        <v>44</v>
      </c>
      <c r="D14" s="47">
        <f>2529*0.2*1.1</f>
        <v>556.38000000000011</v>
      </c>
      <c r="E14" s="46"/>
      <c r="F14" s="45">
        <f>E14*D14</f>
        <v>0</v>
      </c>
    </row>
    <row r="15" spans="1:6" ht="24.75" thickBot="1">
      <c r="A15" s="57">
        <v>9</v>
      </c>
      <c r="B15" s="56" t="s">
        <v>43</v>
      </c>
      <c r="C15" s="55" t="s">
        <v>42</v>
      </c>
      <c r="D15" s="54">
        <f>2529*6.5*1.1</f>
        <v>18082.350000000002</v>
      </c>
      <c r="E15" s="54"/>
      <c r="F15" s="40">
        <f>E15*D15</f>
        <v>0</v>
      </c>
    </row>
    <row r="16" spans="1:6" ht="15.75" customHeight="1" thickBot="1">
      <c r="A16" s="771" t="s">
        <v>41</v>
      </c>
      <c r="B16" s="772"/>
      <c r="C16" s="53"/>
      <c r="D16" s="53"/>
      <c r="E16" s="52"/>
      <c r="F16" s="51"/>
    </row>
    <row r="17" spans="1:6" ht="60.75" customHeight="1">
      <c r="A17" s="50">
        <v>10</v>
      </c>
      <c r="B17" s="49" t="s">
        <v>40</v>
      </c>
      <c r="C17" s="48" t="s">
        <v>39</v>
      </c>
      <c r="D17" s="47">
        <v>3</v>
      </c>
      <c r="E17" s="46"/>
      <c r="F17" s="45">
        <f>E17*D17</f>
        <v>0</v>
      </c>
    </row>
    <row r="18" spans="1:6" ht="39" customHeight="1" thickBot="1">
      <c r="A18" s="44">
        <v>11</v>
      </c>
      <c r="B18" s="43" t="s">
        <v>38</v>
      </c>
      <c r="C18" s="42" t="s">
        <v>404</v>
      </c>
      <c r="D18" s="47">
        <v>500</v>
      </c>
      <c r="E18" s="41"/>
      <c r="F18" s="40">
        <f>E18</f>
        <v>0</v>
      </c>
    </row>
    <row r="19" spans="1:6" ht="13.5" thickBot="1">
      <c r="A19" s="39" t="s">
        <v>36</v>
      </c>
      <c r="B19" s="38"/>
      <c r="C19" s="37"/>
      <c r="D19" s="36"/>
      <c r="E19" s="35"/>
      <c r="F19" s="34">
        <f>SUM(F5:F18)</f>
        <v>0</v>
      </c>
    </row>
    <row r="54" spans="7:7">
      <c r="G54" s="171"/>
    </row>
  </sheetData>
  <mergeCells count="4">
    <mergeCell ref="A4:B4"/>
    <mergeCell ref="A10:B10"/>
    <mergeCell ref="A16:B16"/>
    <mergeCell ref="A13:B13"/>
  </mergeCells>
  <pageMargins left="0.51181102362204722" right="0" top="0.55118110236220474" bottom="0.55118110236220474" header="0.31496062992125984" footer="0.31496062992125984"/>
  <pageSetup paperSize="9" fitToHeight="2" orientation="portrait" r:id="rId1"/>
  <headerFooter>
    <oddHeader>&amp;L&amp;"-,Krepko"&amp;8KUC Ivančna Gorica&amp;R&amp;"Arial,Navadno"&amp;8GO dela</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FDD8-52E1-4012-92D7-443DE76BAA2C}">
  <sheetPr>
    <tabColor theme="2" tint="-0.499984740745262"/>
  </sheetPr>
  <dimension ref="A1:G54"/>
  <sheetViews>
    <sheetView view="pageBreakPreview" zoomScaleNormal="100" zoomScaleSheetLayoutView="100" zoomScalePageLayoutView="115" workbookViewId="0"/>
  </sheetViews>
  <sheetFormatPr defaultRowHeight="12.75"/>
  <cols>
    <col min="1" max="1" width="9.140625" style="24" customWidth="1"/>
    <col min="2" max="2" width="26.42578125" style="24" customWidth="1"/>
    <col min="3" max="3" width="10.7109375" style="24" customWidth="1"/>
    <col min="4" max="4" width="12.42578125" style="24" customWidth="1"/>
    <col min="5" max="5" width="16" style="24" customWidth="1"/>
    <col min="6" max="6" width="14.85546875" style="24" customWidth="1"/>
    <col min="7" max="16384" width="9.140625" style="24"/>
  </cols>
  <sheetData>
    <row r="1" spans="1:6" ht="15.75">
      <c r="A1" s="159" t="s">
        <v>14</v>
      </c>
      <c r="B1" s="27"/>
      <c r="C1" s="32"/>
      <c r="D1" s="32"/>
      <c r="E1" s="31"/>
      <c r="F1" s="31"/>
    </row>
    <row r="2" spans="1:6" ht="13.5" thickBot="1">
      <c r="A2" s="32"/>
      <c r="B2" s="27"/>
      <c r="C2" s="32"/>
      <c r="D2" s="32"/>
      <c r="E2" s="31"/>
      <c r="F2" s="31"/>
    </row>
    <row r="3" spans="1:6" ht="13.5" thickBot="1">
      <c r="A3" s="158" t="s">
        <v>62</v>
      </c>
      <c r="B3" s="157" t="s">
        <v>61</v>
      </c>
      <c r="C3" s="156" t="s">
        <v>60</v>
      </c>
      <c r="D3" s="156" t="s">
        <v>59</v>
      </c>
      <c r="E3" s="155" t="s">
        <v>58</v>
      </c>
      <c r="F3" s="154" t="s">
        <v>57</v>
      </c>
    </row>
    <row r="4" spans="1:6">
      <c r="A4" s="773" t="s">
        <v>90</v>
      </c>
      <c r="B4" s="774"/>
      <c r="C4" s="156"/>
      <c r="D4" s="156"/>
      <c r="E4" s="155"/>
      <c r="F4" s="154"/>
    </row>
    <row r="5" spans="1:6" s="1" customFormat="1" ht="39.75" customHeight="1">
      <c r="A5" s="153">
        <v>1</v>
      </c>
      <c r="B5" s="151" t="s">
        <v>2626</v>
      </c>
      <c r="C5" s="150" t="s">
        <v>37</v>
      </c>
      <c r="D5" s="149">
        <v>0</v>
      </c>
      <c r="E5" s="149"/>
      <c r="F5" s="145">
        <f>E5</f>
        <v>0</v>
      </c>
    </row>
    <row r="6" spans="1:6" s="1" customFormat="1" ht="73.5" customHeight="1">
      <c r="A6" s="152">
        <v>2</v>
      </c>
      <c r="B6" s="151" t="s">
        <v>89</v>
      </c>
      <c r="C6" s="150" t="s">
        <v>76</v>
      </c>
      <c r="D6" s="149">
        <f>84*4</f>
        <v>336</v>
      </c>
      <c r="E6" s="149"/>
      <c r="F6" s="145">
        <f t="shared" ref="F6:F13" si="0">D6*E6</f>
        <v>0</v>
      </c>
    </row>
    <row r="7" spans="1:6" s="1" customFormat="1" ht="137.25" customHeight="1">
      <c r="A7" s="152">
        <v>3</v>
      </c>
      <c r="B7" s="151" t="s">
        <v>88</v>
      </c>
      <c r="C7" s="150" t="s">
        <v>76</v>
      </c>
      <c r="D7" s="149">
        <f>84*3</f>
        <v>252</v>
      </c>
      <c r="E7" s="149"/>
      <c r="F7" s="145">
        <f t="shared" si="0"/>
        <v>0</v>
      </c>
    </row>
    <row r="8" spans="1:6" s="1" customFormat="1" ht="138.75" customHeight="1">
      <c r="A8" s="152">
        <v>4</v>
      </c>
      <c r="B8" s="151" t="s">
        <v>87</v>
      </c>
      <c r="C8" s="150" t="s">
        <v>76</v>
      </c>
      <c r="D8" s="149">
        <f>84*18</f>
        <v>1512</v>
      </c>
      <c r="E8" s="149"/>
      <c r="F8" s="145">
        <f t="shared" si="0"/>
        <v>0</v>
      </c>
    </row>
    <row r="9" spans="1:6" s="1" customFormat="1" ht="66" customHeight="1">
      <c r="A9" s="147">
        <v>5</v>
      </c>
      <c r="B9" s="148" t="s">
        <v>86</v>
      </c>
      <c r="C9" s="146" t="s">
        <v>42</v>
      </c>
      <c r="D9" s="141">
        <f>23833.92*1.1</f>
        <v>26217.312000000002</v>
      </c>
      <c r="E9" s="141"/>
      <c r="F9" s="145">
        <f t="shared" si="0"/>
        <v>0</v>
      </c>
    </row>
    <row r="10" spans="1:6" s="1" customFormat="1" ht="75.75" customHeight="1">
      <c r="A10" s="147">
        <v>6</v>
      </c>
      <c r="B10" s="67" t="s">
        <v>85</v>
      </c>
      <c r="C10" s="146" t="s">
        <v>42</v>
      </c>
      <c r="D10" s="141">
        <f>74147*1.1</f>
        <v>81561.700000000012</v>
      </c>
      <c r="E10" s="141"/>
      <c r="F10" s="145">
        <f t="shared" si="0"/>
        <v>0</v>
      </c>
    </row>
    <row r="11" spans="1:6" s="1" customFormat="1" ht="59.25" customHeight="1">
      <c r="A11" s="147">
        <v>7</v>
      </c>
      <c r="B11" s="67" t="s">
        <v>84</v>
      </c>
      <c r="C11" s="146" t="s">
        <v>39</v>
      </c>
      <c r="D11" s="141">
        <v>84</v>
      </c>
      <c r="E11" s="141"/>
      <c r="F11" s="145">
        <f t="shared" si="0"/>
        <v>0</v>
      </c>
    </row>
    <row r="12" spans="1:6" ht="53.25" customHeight="1">
      <c r="A12" s="144">
        <v>8</v>
      </c>
      <c r="B12" s="143" t="s">
        <v>83</v>
      </c>
      <c r="C12" s="55" t="s">
        <v>74</v>
      </c>
      <c r="D12" s="142">
        <f>84*25*(0.4*0.4*3.141)*2.3</f>
        <v>2427.3648000000003</v>
      </c>
      <c r="E12" s="141"/>
      <c r="F12" s="140">
        <f t="shared" si="0"/>
        <v>0</v>
      </c>
    </row>
    <row r="13" spans="1:6" ht="53.25" customHeight="1" thickBot="1">
      <c r="A13" s="144">
        <v>9</v>
      </c>
      <c r="B13" s="143" t="s">
        <v>82</v>
      </c>
      <c r="C13" s="55" t="s">
        <v>39</v>
      </c>
      <c r="D13" s="142">
        <v>84</v>
      </c>
      <c r="E13" s="141"/>
      <c r="F13" s="140">
        <f t="shared" si="0"/>
        <v>0</v>
      </c>
    </row>
    <row r="14" spans="1:6" ht="13.5" thickBot="1">
      <c r="A14" s="139" t="s">
        <v>36</v>
      </c>
      <c r="B14" s="138"/>
      <c r="C14" s="137"/>
      <c r="D14" s="137"/>
      <c r="E14" s="136"/>
      <c r="F14" s="135">
        <f>SUM(F5:F13)</f>
        <v>0</v>
      </c>
    </row>
    <row r="54" spans="7:7">
      <c r="G54" s="171"/>
    </row>
  </sheetData>
  <mergeCells count="1">
    <mergeCell ref="A4:B4"/>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B55E-354C-4D1F-ABD1-926956BE62DD}">
  <sheetPr>
    <tabColor theme="2" tint="-0.499984740745262"/>
  </sheetPr>
  <dimension ref="A1:G54"/>
  <sheetViews>
    <sheetView view="pageBreakPreview" zoomScaleNormal="100" zoomScaleSheetLayoutView="100" zoomScalePageLayoutView="115" workbookViewId="0"/>
  </sheetViews>
  <sheetFormatPr defaultRowHeight="12.75"/>
  <cols>
    <col min="1" max="1" width="9.140625" style="80" customWidth="1"/>
    <col min="2" max="2" width="26.42578125" style="80" customWidth="1"/>
    <col min="3" max="3" width="10.7109375" style="80" customWidth="1"/>
    <col min="4" max="4" width="12.42578125" style="80" customWidth="1"/>
    <col min="5" max="5" width="16" style="80" customWidth="1"/>
    <col min="6" max="6" width="14.85546875" style="80" customWidth="1"/>
    <col min="7" max="16384" width="9.140625" style="80"/>
  </cols>
  <sheetData>
    <row r="1" spans="1:6" ht="15">
      <c r="A1" s="134" t="s">
        <v>12</v>
      </c>
      <c r="B1" s="133"/>
      <c r="C1" s="132"/>
      <c r="D1" s="132"/>
      <c r="E1" s="131"/>
      <c r="F1" s="131"/>
    </row>
    <row r="2" spans="1:6" ht="13.5" thickBot="1">
      <c r="A2" s="132"/>
      <c r="B2" s="133"/>
      <c r="C2" s="132"/>
      <c r="D2" s="132"/>
      <c r="E2" s="131"/>
      <c r="F2" s="131"/>
    </row>
    <row r="3" spans="1:6" ht="13.5" thickBot="1">
      <c r="A3" s="130" t="s">
        <v>62</v>
      </c>
      <c r="B3" s="129" t="s">
        <v>61</v>
      </c>
      <c r="C3" s="128" t="s">
        <v>60</v>
      </c>
      <c r="D3" s="128" t="s">
        <v>59</v>
      </c>
      <c r="E3" s="127" t="s">
        <v>58</v>
      </c>
      <c r="F3" s="126" t="s">
        <v>57</v>
      </c>
    </row>
    <row r="4" spans="1:6" ht="13.5" thickBot="1">
      <c r="A4" s="775" t="s">
        <v>81</v>
      </c>
      <c r="B4" s="776"/>
      <c r="C4" s="125"/>
      <c r="D4" s="125"/>
      <c r="E4" s="124"/>
      <c r="F4" s="123"/>
    </row>
    <row r="5" spans="1:6" ht="40.5" customHeight="1">
      <c r="A5" s="106">
        <v>1</v>
      </c>
      <c r="B5" s="105" t="s">
        <v>2627</v>
      </c>
      <c r="C5" s="120" t="s">
        <v>37</v>
      </c>
      <c r="D5" s="120">
        <v>0</v>
      </c>
      <c r="E5" s="103"/>
      <c r="F5" s="102">
        <f>E5</f>
        <v>0</v>
      </c>
    </row>
    <row r="6" spans="1:6" ht="106.5" customHeight="1">
      <c r="A6" s="122">
        <v>2</v>
      </c>
      <c r="B6" s="121" t="s">
        <v>80</v>
      </c>
      <c r="C6" s="120" t="s">
        <v>39</v>
      </c>
      <c r="D6" s="120">
        <v>2</v>
      </c>
      <c r="E6" s="118"/>
      <c r="F6" s="96">
        <f>E6*D6</f>
        <v>0</v>
      </c>
    </row>
    <row r="7" spans="1:6" ht="96.75" customHeight="1">
      <c r="A7" s="101">
        <v>3</v>
      </c>
      <c r="B7" s="100" t="s">
        <v>79</v>
      </c>
      <c r="C7" s="99" t="s">
        <v>76</v>
      </c>
      <c r="D7" s="98">
        <f>385*7</f>
        <v>2695</v>
      </c>
      <c r="E7" s="97"/>
      <c r="F7" s="96">
        <f>E7*D7</f>
        <v>0</v>
      </c>
    </row>
    <row r="8" spans="1:6" ht="97.5" customHeight="1">
      <c r="A8" s="101">
        <v>4</v>
      </c>
      <c r="B8" s="100" t="s">
        <v>78</v>
      </c>
      <c r="C8" s="99" t="s">
        <v>76</v>
      </c>
      <c r="D8" s="98">
        <f>134*7</f>
        <v>938</v>
      </c>
      <c r="E8" s="97"/>
      <c r="F8" s="96">
        <f>E8*D8</f>
        <v>0</v>
      </c>
    </row>
    <row r="9" spans="1:6" ht="75" customHeight="1">
      <c r="A9" s="101">
        <v>5</v>
      </c>
      <c r="B9" s="100" t="s">
        <v>77</v>
      </c>
      <c r="C9" s="99" t="s">
        <v>76</v>
      </c>
      <c r="D9" s="98">
        <v>176</v>
      </c>
      <c r="E9" s="97"/>
      <c r="F9" s="96">
        <f>E9*D9</f>
        <v>0</v>
      </c>
    </row>
    <row r="10" spans="1:6" ht="75.75" customHeight="1" thickBot="1">
      <c r="A10" s="91">
        <v>6</v>
      </c>
      <c r="B10" s="90" t="s">
        <v>75</v>
      </c>
      <c r="C10" s="89" t="s">
        <v>74</v>
      </c>
      <c r="D10" s="88">
        <f>D9*2.5*0.6*0.5</f>
        <v>132</v>
      </c>
      <c r="E10" s="87"/>
      <c r="F10" s="96">
        <f>E10*D10</f>
        <v>0</v>
      </c>
    </row>
    <row r="11" spans="1:6" ht="12.75" customHeight="1" thickBot="1">
      <c r="A11" s="775" t="s">
        <v>73</v>
      </c>
      <c r="B11" s="776"/>
      <c r="C11" s="125"/>
      <c r="D11" s="125"/>
      <c r="E11" s="124"/>
      <c r="F11" s="123"/>
    </row>
    <row r="12" spans="1:6" ht="60">
      <c r="A12" s="122">
        <v>7</v>
      </c>
      <c r="B12" s="121" t="s">
        <v>72</v>
      </c>
      <c r="C12" s="120" t="s">
        <v>48</v>
      </c>
      <c r="D12" s="119">
        <f>176*0.5*2</f>
        <v>176</v>
      </c>
      <c r="E12" s="118"/>
      <c r="F12" s="117">
        <f>E12*D12</f>
        <v>0</v>
      </c>
    </row>
    <row r="13" spans="1:6" ht="72">
      <c r="A13" s="101">
        <v>8</v>
      </c>
      <c r="B13" s="100" t="s">
        <v>71</v>
      </c>
      <c r="C13" s="99" t="s">
        <v>42</v>
      </c>
      <c r="D13" s="98">
        <f>290/25*195</f>
        <v>2262</v>
      </c>
      <c r="E13" s="97"/>
      <c r="F13" s="96">
        <f>E13*D13</f>
        <v>0</v>
      </c>
    </row>
    <row r="14" spans="1:6" ht="72">
      <c r="A14" s="101">
        <v>9</v>
      </c>
      <c r="B14" s="100" t="s">
        <v>70</v>
      </c>
      <c r="C14" s="99" t="s">
        <v>42</v>
      </c>
      <c r="D14" s="98">
        <f>690/25*195</f>
        <v>5382</v>
      </c>
      <c r="E14" s="97"/>
      <c r="F14" s="96">
        <f>E14*D14</f>
        <v>0</v>
      </c>
    </row>
    <row r="15" spans="1:6" ht="48.75" thickBot="1">
      <c r="A15" s="116">
        <v>10</v>
      </c>
      <c r="B15" s="115" t="s">
        <v>69</v>
      </c>
      <c r="C15" s="114" t="s">
        <v>44</v>
      </c>
      <c r="D15" s="113">
        <f>176*(0.6*0.5)*1.05</f>
        <v>55.44</v>
      </c>
      <c r="E15" s="112"/>
      <c r="F15" s="111">
        <f>E15*D15</f>
        <v>0</v>
      </c>
    </row>
    <row r="16" spans="1:6" ht="13.5" thickBot="1">
      <c r="A16" s="773" t="s">
        <v>68</v>
      </c>
      <c r="B16" s="777"/>
      <c r="C16" s="110"/>
      <c r="D16" s="109"/>
      <c r="E16" s="108"/>
      <c r="F16" s="107"/>
    </row>
    <row r="17" spans="1:6" ht="24">
      <c r="A17" s="106">
        <v>11</v>
      </c>
      <c r="B17" s="105" t="s">
        <v>67</v>
      </c>
      <c r="C17" s="780" t="s">
        <v>37</v>
      </c>
      <c r="D17" s="780"/>
      <c r="E17" s="103"/>
      <c r="F17" s="102">
        <f>E17</f>
        <v>0</v>
      </c>
    </row>
    <row r="18" spans="1:6" ht="60">
      <c r="A18" s="101">
        <v>12</v>
      </c>
      <c r="B18" s="100" t="s">
        <v>66</v>
      </c>
      <c r="C18" s="99" t="s">
        <v>42</v>
      </c>
      <c r="D18" s="98">
        <f>175*((2*40.19)/5.5)*1.1</f>
        <v>2813.3</v>
      </c>
      <c r="E18" s="97"/>
      <c r="F18" s="96">
        <f>E18*D18</f>
        <v>0</v>
      </c>
    </row>
    <row r="19" spans="1:6" ht="120.75" thickBot="1">
      <c r="A19" s="91">
        <v>13</v>
      </c>
      <c r="B19" s="90" t="s">
        <v>65</v>
      </c>
      <c r="C19" s="89" t="s">
        <v>48</v>
      </c>
      <c r="D19" s="88">
        <f>175*3.5*1.1</f>
        <v>673.75</v>
      </c>
      <c r="E19" s="87"/>
      <c r="F19" s="86">
        <f>E19*D19</f>
        <v>0</v>
      </c>
    </row>
    <row r="20" spans="1:6" ht="13.5" thickBot="1">
      <c r="A20" s="778" t="s">
        <v>64</v>
      </c>
      <c r="B20" s="779"/>
      <c r="C20" s="95"/>
      <c r="D20" s="94"/>
      <c r="E20" s="93"/>
      <c r="F20" s="92"/>
    </row>
    <row r="21" spans="1:6" ht="48.75" thickBot="1">
      <c r="A21" s="91">
        <v>14</v>
      </c>
      <c r="B21" s="90" t="s">
        <v>63</v>
      </c>
      <c r="C21" s="89" t="s">
        <v>44</v>
      </c>
      <c r="D21" s="88">
        <v>20</v>
      </c>
      <c r="E21" s="87"/>
      <c r="F21" s="86">
        <f>E21*D21</f>
        <v>0</v>
      </c>
    </row>
    <row r="22" spans="1:6" ht="13.5" thickBot="1">
      <c r="A22" s="85" t="s">
        <v>36</v>
      </c>
      <c r="B22" s="84"/>
      <c r="C22" s="83"/>
      <c r="D22" s="83"/>
      <c r="E22" s="82"/>
      <c r="F22" s="81">
        <f>SUM(F4:F21)</f>
        <v>0</v>
      </c>
    </row>
    <row r="54" spans="7:7">
      <c r="G54" s="170"/>
    </row>
  </sheetData>
  <mergeCells count="5">
    <mergeCell ref="A11:B11"/>
    <mergeCell ref="A16:B16"/>
    <mergeCell ref="A20:B20"/>
    <mergeCell ref="A4:B4"/>
    <mergeCell ref="C17:D17"/>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388CC-793D-48A5-89F5-BDA96CC9FE79}">
  <sheetPr>
    <tabColor theme="2" tint="-0.499984740745262"/>
  </sheetPr>
  <dimension ref="A1:G54"/>
  <sheetViews>
    <sheetView view="pageBreakPreview" zoomScaleNormal="100" zoomScaleSheetLayoutView="100" zoomScalePageLayoutView="115" workbookViewId="0"/>
  </sheetViews>
  <sheetFormatPr defaultRowHeight="12.75"/>
  <cols>
    <col min="1" max="1" width="9.140625" style="80" customWidth="1"/>
    <col min="2" max="2" width="26.42578125" style="80" customWidth="1"/>
    <col min="3" max="3" width="10.7109375" style="80" customWidth="1"/>
    <col min="4" max="4" width="12.42578125" style="80" customWidth="1"/>
    <col min="5" max="5" width="16" style="80" customWidth="1"/>
    <col min="6" max="6" width="14.85546875" style="80" customWidth="1"/>
    <col min="7" max="16384" width="9.140625" style="80"/>
  </cols>
  <sheetData>
    <row r="1" spans="1:6" ht="15">
      <c r="A1" s="134" t="s">
        <v>10</v>
      </c>
      <c r="B1" s="133"/>
      <c r="C1" s="132"/>
      <c r="D1" s="132"/>
      <c r="E1" s="131"/>
      <c r="F1" s="131"/>
    </row>
    <row r="2" spans="1:6" ht="13.5" thickBot="1">
      <c r="A2" s="132"/>
      <c r="B2" s="133"/>
      <c r="C2" s="132"/>
      <c r="D2" s="132"/>
      <c r="E2" s="131"/>
      <c r="F2" s="131"/>
    </row>
    <row r="3" spans="1:6" ht="13.5" thickBot="1">
      <c r="A3" s="130" t="s">
        <v>62</v>
      </c>
      <c r="B3" s="129" t="s">
        <v>61</v>
      </c>
      <c r="C3" s="128" t="s">
        <v>60</v>
      </c>
      <c r="D3" s="128" t="s">
        <v>59</v>
      </c>
      <c r="E3" s="127" t="s">
        <v>58</v>
      </c>
      <c r="F3" s="126" t="s">
        <v>57</v>
      </c>
    </row>
    <row r="4" spans="1:6" ht="13.5" thickBot="1">
      <c r="A4" s="783" t="s">
        <v>100</v>
      </c>
      <c r="B4" s="784"/>
      <c r="C4" s="128"/>
      <c r="D4" s="128"/>
      <c r="E4" s="127"/>
      <c r="F4" s="126"/>
    </row>
    <row r="5" spans="1:6" ht="120">
      <c r="A5" s="106">
        <v>1</v>
      </c>
      <c r="B5" s="105" t="s">
        <v>99</v>
      </c>
      <c r="C5" s="104" t="s">
        <v>39</v>
      </c>
      <c r="D5" s="104">
        <v>1</v>
      </c>
      <c r="E5" s="103"/>
      <c r="F5" s="102">
        <f t="shared" ref="F5:F10" si="0">D5*E5</f>
        <v>0</v>
      </c>
    </row>
    <row r="6" spans="1:6" ht="132">
      <c r="A6" s="101">
        <v>2</v>
      </c>
      <c r="B6" s="100" t="s">
        <v>98</v>
      </c>
      <c r="C6" s="99" t="s">
        <v>39</v>
      </c>
      <c r="D6" s="99">
        <v>5</v>
      </c>
      <c r="E6" s="97"/>
      <c r="F6" s="96">
        <f t="shared" si="0"/>
        <v>0</v>
      </c>
    </row>
    <row r="7" spans="1:6" ht="84">
      <c r="A7" s="101">
        <v>3</v>
      </c>
      <c r="B7" s="100" t="s">
        <v>97</v>
      </c>
      <c r="C7" s="99" t="s">
        <v>39</v>
      </c>
      <c r="D7" s="99">
        <f>25+35</f>
        <v>60</v>
      </c>
      <c r="E7" s="97"/>
      <c r="F7" s="96">
        <f t="shared" si="0"/>
        <v>0</v>
      </c>
    </row>
    <row r="8" spans="1:6" ht="96">
      <c r="A8" s="101">
        <v>4</v>
      </c>
      <c r="B8" s="100" t="s">
        <v>96</v>
      </c>
      <c r="C8" s="99" t="s">
        <v>39</v>
      </c>
      <c r="D8" s="99">
        <v>20</v>
      </c>
      <c r="E8" s="97"/>
      <c r="F8" s="96">
        <f t="shared" si="0"/>
        <v>0</v>
      </c>
    </row>
    <row r="9" spans="1:6" ht="24">
      <c r="A9" s="101">
        <v>5</v>
      </c>
      <c r="B9" s="100" t="s">
        <v>95</v>
      </c>
      <c r="C9" s="99" t="s">
        <v>39</v>
      </c>
      <c r="D9" s="99">
        <v>84</v>
      </c>
      <c r="E9" s="97"/>
      <c r="F9" s="96">
        <f t="shared" si="0"/>
        <v>0</v>
      </c>
    </row>
    <row r="10" spans="1:6" ht="13.5" thickBot="1">
      <c r="A10" s="91">
        <v>6</v>
      </c>
      <c r="B10" s="90" t="s">
        <v>94</v>
      </c>
      <c r="C10" s="89" t="s">
        <v>39</v>
      </c>
      <c r="D10" s="89">
        <v>2</v>
      </c>
      <c r="E10" s="87"/>
      <c r="F10" s="86">
        <f t="shared" si="0"/>
        <v>0</v>
      </c>
    </row>
    <row r="11" spans="1:6" ht="13.5" thickBot="1">
      <c r="A11" s="781" t="s">
        <v>93</v>
      </c>
      <c r="B11" s="782"/>
      <c r="C11" s="132"/>
      <c r="D11" s="132"/>
      <c r="E11" s="169"/>
      <c r="F11" s="168"/>
    </row>
    <row r="12" spans="1:6" ht="38.25">
      <c r="A12" s="167">
        <v>7</v>
      </c>
      <c r="B12" s="166" t="s">
        <v>2625</v>
      </c>
      <c r="C12" s="165" t="s">
        <v>91</v>
      </c>
      <c r="D12" s="164">
        <v>240</v>
      </c>
      <c r="E12" s="103"/>
      <c r="F12" s="102">
        <f>D12*E12</f>
        <v>0</v>
      </c>
    </row>
    <row r="13" spans="1:6" ht="39" thickBot="1">
      <c r="A13" s="163">
        <v>8</v>
      </c>
      <c r="B13" s="162" t="s">
        <v>92</v>
      </c>
      <c r="C13" s="161" t="s">
        <v>91</v>
      </c>
      <c r="D13" s="160">
        <v>0</v>
      </c>
      <c r="E13" s="87"/>
      <c r="F13" s="86">
        <f>D13*E13</f>
        <v>0</v>
      </c>
    </row>
    <row r="14" spans="1:6" ht="13.5" thickBot="1">
      <c r="A14" s="85" t="s">
        <v>36</v>
      </c>
      <c r="B14" s="84"/>
      <c r="C14" s="83"/>
      <c r="D14" s="83"/>
      <c r="E14" s="82"/>
      <c r="F14" s="81">
        <f>SUM(F5:F13)</f>
        <v>0</v>
      </c>
    </row>
    <row r="54" spans="7:7">
      <c r="G54" s="170"/>
    </row>
  </sheetData>
  <mergeCells count="2">
    <mergeCell ref="A11:B11"/>
    <mergeCell ref="A4:B4"/>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Gorica&amp;R&amp;"Arial,Navadno"&amp;8GO dela</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64DE-CE82-4F51-A8FC-5FC473AF6D7F}">
  <sheetPr>
    <tabColor theme="7" tint="0.39997558519241921"/>
  </sheetPr>
  <dimension ref="A1:B72"/>
  <sheetViews>
    <sheetView view="pageBreakPreview" zoomScaleNormal="100" zoomScaleSheetLayoutView="100" workbookViewId="0"/>
  </sheetViews>
  <sheetFormatPr defaultRowHeight="26.45" customHeight="1"/>
  <cols>
    <col min="1" max="1" width="4.5703125" style="562" customWidth="1"/>
    <col min="2" max="2" width="93.140625" style="555" customWidth="1"/>
    <col min="3" max="3" width="1.85546875" style="555" customWidth="1"/>
    <col min="4" max="16384" width="9.140625" style="555"/>
  </cols>
  <sheetData>
    <row r="1" spans="1:2" ht="14.1" customHeight="1">
      <c r="A1" s="553"/>
      <c r="B1" s="554"/>
    </row>
    <row r="2" spans="1:2" ht="20.25">
      <c r="A2" s="556"/>
      <c r="B2" s="557" t="s">
        <v>190</v>
      </c>
    </row>
    <row r="3" spans="1:2" ht="26.45" customHeight="1">
      <c r="A3" s="556"/>
      <c r="B3" s="172" t="s">
        <v>189</v>
      </c>
    </row>
    <row r="4" spans="1:2" ht="26.45" customHeight="1">
      <c r="A4" s="556"/>
      <c r="B4" s="172" t="s">
        <v>188</v>
      </c>
    </row>
    <row r="5" spans="1:2" ht="15">
      <c r="A5" s="556"/>
      <c r="B5" s="172" t="s">
        <v>187</v>
      </c>
    </row>
    <row r="6" spans="1:2" ht="15">
      <c r="A6" s="556" t="s">
        <v>186</v>
      </c>
      <c r="B6" s="558" t="s">
        <v>185</v>
      </c>
    </row>
    <row r="7" spans="1:2" ht="26.45" customHeight="1">
      <c r="A7" s="553">
        <v>2</v>
      </c>
      <c r="B7" s="558" t="s">
        <v>184</v>
      </c>
    </row>
    <row r="8" spans="1:2" ht="15">
      <c r="A8" s="553">
        <v>3</v>
      </c>
      <c r="B8" s="559" t="s">
        <v>183</v>
      </c>
    </row>
    <row r="9" spans="1:2" ht="15">
      <c r="A9" s="553">
        <v>4</v>
      </c>
      <c r="B9" s="559" t="s">
        <v>182</v>
      </c>
    </row>
    <row r="10" spans="1:2" ht="26.45" customHeight="1">
      <c r="A10" s="553">
        <v>5</v>
      </c>
      <c r="B10" s="559" t="s">
        <v>181</v>
      </c>
    </row>
    <row r="11" spans="1:2" ht="12" customHeight="1">
      <c r="A11" s="553">
        <v>6</v>
      </c>
      <c r="B11" s="559" t="s">
        <v>180</v>
      </c>
    </row>
    <row r="12" spans="1:2" ht="14.1" customHeight="1">
      <c r="A12" s="553" t="s">
        <v>179</v>
      </c>
      <c r="B12" s="559" t="s">
        <v>178</v>
      </c>
    </row>
    <row r="13" spans="1:2" ht="14.1" customHeight="1">
      <c r="A13" s="553" t="s">
        <v>177</v>
      </c>
      <c r="B13" s="559" t="s">
        <v>176</v>
      </c>
    </row>
    <row r="14" spans="1:2" ht="26.45" customHeight="1">
      <c r="A14" s="553" t="s">
        <v>175</v>
      </c>
      <c r="B14" s="559" t="s">
        <v>174</v>
      </c>
    </row>
    <row r="15" spans="1:2" ht="26.45" customHeight="1">
      <c r="A15" s="553" t="s">
        <v>173</v>
      </c>
      <c r="B15" s="559" t="s">
        <v>172</v>
      </c>
    </row>
    <row r="16" spans="1:2" ht="26.45" customHeight="1">
      <c r="A16" s="553" t="s">
        <v>171</v>
      </c>
      <c r="B16" s="559" t="s">
        <v>170</v>
      </c>
    </row>
    <row r="17" spans="1:2" ht="26.45" customHeight="1">
      <c r="A17" s="553" t="s">
        <v>169</v>
      </c>
      <c r="B17" s="559" t="s">
        <v>168</v>
      </c>
    </row>
    <row r="18" spans="1:2" ht="16.5" customHeight="1">
      <c r="A18" s="553" t="s">
        <v>167</v>
      </c>
      <c r="B18" s="559" t="s">
        <v>166</v>
      </c>
    </row>
    <row r="19" spans="1:2" ht="15">
      <c r="A19" s="553" t="s">
        <v>165</v>
      </c>
      <c r="B19" s="559" t="s">
        <v>164</v>
      </c>
    </row>
    <row r="20" spans="1:2" ht="15">
      <c r="A20" s="553" t="s">
        <v>163</v>
      </c>
      <c r="B20" s="559" t="s">
        <v>162</v>
      </c>
    </row>
    <row r="21" spans="1:2" ht="15">
      <c r="A21" s="553" t="s">
        <v>161</v>
      </c>
      <c r="B21" s="559" t="s">
        <v>160</v>
      </c>
    </row>
    <row r="22" spans="1:2" ht="15">
      <c r="A22" s="553" t="s">
        <v>159</v>
      </c>
      <c r="B22" s="559" t="s">
        <v>158</v>
      </c>
    </row>
    <row r="23" spans="1:2" ht="15.6" customHeight="1">
      <c r="A23" s="553">
        <v>7</v>
      </c>
      <c r="B23" s="559" t="s">
        <v>157</v>
      </c>
    </row>
    <row r="24" spans="1:2" ht="15">
      <c r="A24" s="553">
        <v>8</v>
      </c>
      <c r="B24" s="559" t="s">
        <v>156</v>
      </c>
    </row>
    <row r="25" spans="1:2" ht="26.45" customHeight="1">
      <c r="A25" s="553">
        <v>9</v>
      </c>
      <c r="B25" s="558" t="s">
        <v>155</v>
      </c>
    </row>
    <row r="26" spans="1:2" ht="26.45" customHeight="1">
      <c r="A26" s="553">
        <v>10</v>
      </c>
      <c r="B26" s="558" t="s">
        <v>2954</v>
      </c>
    </row>
    <row r="27" spans="1:2" ht="15">
      <c r="A27" s="553">
        <v>11</v>
      </c>
      <c r="B27" s="559" t="s">
        <v>154</v>
      </c>
    </row>
    <row r="28" spans="1:2" ht="15">
      <c r="A28" s="553">
        <v>12</v>
      </c>
      <c r="B28" s="559" t="s">
        <v>153</v>
      </c>
    </row>
    <row r="29" spans="1:2" ht="26.45" customHeight="1">
      <c r="A29" s="553">
        <v>13</v>
      </c>
      <c r="B29" s="558" t="s">
        <v>152</v>
      </c>
    </row>
    <row r="30" spans="1:2" ht="26.45" customHeight="1">
      <c r="A30" s="553">
        <v>14</v>
      </c>
      <c r="B30" s="558" t="s">
        <v>151</v>
      </c>
    </row>
    <row r="31" spans="1:2" ht="26.45" customHeight="1">
      <c r="A31" s="553">
        <v>15</v>
      </c>
      <c r="B31" s="558" t="s">
        <v>150</v>
      </c>
    </row>
    <row r="32" spans="1:2" ht="26.45" customHeight="1">
      <c r="A32" s="553">
        <v>16</v>
      </c>
      <c r="B32" s="558" t="s">
        <v>149</v>
      </c>
    </row>
    <row r="33" spans="1:2" ht="15">
      <c r="A33" s="556"/>
      <c r="B33" s="560" t="s">
        <v>148</v>
      </c>
    </row>
    <row r="34" spans="1:2" ht="26.45" customHeight="1">
      <c r="A34" s="561" t="s">
        <v>0</v>
      </c>
      <c r="B34" s="558" t="s">
        <v>147</v>
      </c>
    </row>
    <row r="35" spans="1:2" ht="26.45" customHeight="1">
      <c r="A35" s="561" t="s">
        <v>1</v>
      </c>
      <c r="B35" s="558" t="s">
        <v>2955</v>
      </c>
    </row>
    <row r="36" spans="1:2" ht="26.45" customHeight="1">
      <c r="A36" s="561" t="s">
        <v>2</v>
      </c>
      <c r="B36" s="558" t="s">
        <v>146</v>
      </c>
    </row>
    <row r="37" spans="1:2" ht="15">
      <c r="A37" s="561" t="s">
        <v>3</v>
      </c>
      <c r="B37" s="558" t="s">
        <v>145</v>
      </c>
    </row>
    <row r="38" spans="1:2" ht="26.45" customHeight="1">
      <c r="A38" s="561" t="s">
        <v>4</v>
      </c>
      <c r="B38" s="558" t="s">
        <v>144</v>
      </c>
    </row>
    <row r="39" spans="1:2" ht="26.45" customHeight="1">
      <c r="A39" s="561" t="s">
        <v>143</v>
      </c>
      <c r="B39" s="560" t="s">
        <v>142</v>
      </c>
    </row>
    <row r="40" spans="1:2" ht="26.45" customHeight="1">
      <c r="A40" s="561" t="s">
        <v>141</v>
      </c>
      <c r="B40" s="558" t="s">
        <v>140</v>
      </c>
    </row>
    <row r="41" spans="1:2" ht="26.45" customHeight="1">
      <c r="A41" s="561" t="s">
        <v>139</v>
      </c>
      <c r="B41" s="558" t="s">
        <v>138</v>
      </c>
    </row>
    <row r="42" spans="1:2" ht="26.45" customHeight="1">
      <c r="A42" s="561"/>
      <c r="B42" s="558" t="s">
        <v>137</v>
      </c>
    </row>
    <row r="43" spans="1:2" ht="26.45" customHeight="1">
      <c r="A43" s="561"/>
      <c r="B43" s="558" t="s">
        <v>136</v>
      </c>
    </row>
    <row r="44" spans="1:2" ht="26.45" customHeight="1">
      <c r="A44" s="561"/>
      <c r="B44" s="558" t="s">
        <v>135</v>
      </c>
    </row>
    <row r="45" spans="1:2" ht="26.45" customHeight="1">
      <c r="A45" s="561"/>
      <c r="B45" s="558" t="s">
        <v>134</v>
      </c>
    </row>
    <row r="46" spans="1:2" ht="26.45" customHeight="1">
      <c r="A46" s="561"/>
      <c r="B46" s="558" t="s">
        <v>133</v>
      </c>
    </row>
    <row r="47" spans="1:2" ht="26.45" customHeight="1">
      <c r="A47" s="553"/>
      <c r="B47" s="558" t="s">
        <v>132</v>
      </c>
    </row>
    <row r="48" spans="1:2" ht="26.45" customHeight="1">
      <c r="A48" s="561"/>
      <c r="B48" s="558" t="s">
        <v>131</v>
      </c>
    </row>
    <row r="49" spans="1:2" ht="26.45" customHeight="1">
      <c r="A49" s="561"/>
      <c r="B49" s="558" t="s">
        <v>130</v>
      </c>
    </row>
    <row r="50" spans="1:2" ht="26.45" customHeight="1">
      <c r="A50" s="561"/>
      <c r="B50" s="558" t="s">
        <v>129</v>
      </c>
    </row>
    <row r="51" spans="1:2" ht="26.45" customHeight="1">
      <c r="A51" s="561"/>
      <c r="B51" s="558" t="s">
        <v>128</v>
      </c>
    </row>
    <row r="52" spans="1:2" ht="26.45" customHeight="1">
      <c r="A52" s="561"/>
      <c r="B52" s="558" t="s">
        <v>127</v>
      </c>
    </row>
    <row r="53" spans="1:2" ht="26.45" customHeight="1">
      <c r="A53" s="561"/>
      <c r="B53" s="558" t="s">
        <v>126</v>
      </c>
    </row>
    <row r="54" spans="1:2" ht="26.45" customHeight="1">
      <c r="A54" s="561" t="s">
        <v>125</v>
      </c>
      <c r="B54" s="560" t="s">
        <v>124</v>
      </c>
    </row>
    <row r="55" spans="1:2" ht="26.45" customHeight="1">
      <c r="A55" s="561" t="s">
        <v>123</v>
      </c>
      <c r="B55" s="558" t="s">
        <v>122</v>
      </c>
    </row>
    <row r="56" spans="1:2" ht="26.45" customHeight="1">
      <c r="A56" s="561" t="s">
        <v>121</v>
      </c>
      <c r="B56" s="558" t="s">
        <v>120</v>
      </c>
    </row>
    <row r="57" spans="1:2" ht="26.45" customHeight="1">
      <c r="A57" s="561" t="s">
        <v>119</v>
      </c>
      <c r="B57" s="558" t="s">
        <v>118</v>
      </c>
    </row>
    <row r="58" spans="1:2" ht="26.45" customHeight="1">
      <c r="A58" s="561" t="s">
        <v>117</v>
      </c>
      <c r="B58" s="558" t="s">
        <v>116</v>
      </c>
    </row>
    <row r="59" spans="1:2" ht="15">
      <c r="A59" s="561" t="s">
        <v>108</v>
      </c>
      <c r="B59" s="560" t="s">
        <v>115</v>
      </c>
    </row>
    <row r="60" spans="1:2" ht="15">
      <c r="A60" s="556"/>
      <c r="B60" s="560" t="s">
        <v>114</v>
      </c>
    </row>
    <row r="61" spans="1:2" ht="15.6" customHeight="1">
      <c r="A61" s="556" t="s">
        <v>110</v>
      </c>
      <c r="B61" s="558" t="s">
        <v>113</v>
      </c>
    </row>
    <row r="62" spans="1:2" ht="26.45" customHeight="1">
      <c r="A62" s="556" t="s">
        <v>110</v>
      </c>
      <c r="B62" s="559" t="s">
        <v>112</v>
      </c>
    </row>
    <row r="63" spans="1:2" ht="14.45" customHeight="1">
      <c r="A63" s="556" t="s">
        <v>110</v>
      </c>
      <c r="B63" s="559" t="s">
        <v>111</v>
      </c>
    </row>
    <row r="64" spans="1:2" ht="15.95" customHeight="1">
      <c r="A64" s="556" t="s">
        <v>110</v>
      </c>
      <c r="B64" s="558" t="s">
        <v>109</v>
      </c>
    </row>
    <row r="65" spans="1:2" ht="15" customHeight="1">
      <c r="A65" s="556" t="s">
        <v>108</v>
      </c>
      <c r="B65" s="560" t="s">
        <v>107</v>
      </c>
    </row>
    <row r="66" spans="1:2" ht="26.45" customHeight="1">
      <c r="A66" s="556"/>
      <c r="B66" s="558" t="s">
        <v>2956</v>
      </c>
    </row>
    <row r="67" spans="1:2" ht="26.45" customHeight="1">
      <c r="A67" s="556"/>
      <c r="B67" s="558" t="s">
        <v>106</v>
      </c>
    </row>
    <row r="68" spans="1:2" ht="26.45" customHeight="1">
      <c r="A68" s="556"/>
      <c r="B68" s="558" t="s">
        <v>105</v>
      </c>
    </row>
    <row r="69" spans="1:2" ht="26.45" customHeight="1">
      <c r="A69" s="556"/>
      <c r="B69" s="558" t="s">
        <v>104</v>
      </c>
    </row>
    <row r="70" spans="1:2" ht="26.45" customHeight="1">
      <c r="A70" s="556"/>
      <c r="B70" s="558" t="s">
        <v>103</v>
      </c>
    </row>
    <row r="71" spans="1:2" ht="26.45" customHeight="1">
      <c r="A71" s="556"/>
      <c r="B71" s="558" t="s">
        <v>102</v>
      </c>
    </row>
    <row r="72" spans="1:2" ht="26.45" customHeight="1">
      <c r="A72" s="556"/>
      <c r="B72" s="558" t="s">
        <v>101</v>
      </c>
    </row>
  </sheetData>
  <pageMargins left="0.51181102362204722" right="0" top="0.55118110236220474" bottom="0.55118110236220474" header="0.31496062992125984" footer="0.31496062992125984"/>
  <pageSetup paperSize="9" scale="97" orientation="portrait" r:id="rId1"/>
  <headerFooter>
    <oddHeader>&amp;L&amp;"-,Krepko"&amp;8KUC Ivančna Gorica&amp;R&amp;"Arial,Navadno"&amp;8GO dela</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2F31-7158-4070-92CE-7AA656AFDB32}">
  <sheetPr>
    <tabColor theme="7" tint="0.39997558519241921"/>
  </sheetPr>
  <dimension ref="A1:F1170"/>
  <sheetViews>
    <sheetView showGridLines="0" view="pageBreakPreview" zoomScaleNormal="100" workbookViewId="0"/>
  </sheetViews>
  <sheetFormatPr defaultColWidth="9.140625" defaultRowHeight="15"/>
  <cols>
    <col min="1" max="1" width="7.140625" style="632" customWidth="1"/>
    <col min="2" max="2" width="58.42578125" style="569" customWidth="1"/>
    <col min="3" max="3" width="3.7109375" style="604" customWidth="1"/>
    <col min="4" max="4" width="12" style="605" customWidth="1"/>
    <col min="5" max="5" width="8.5703125" style="606" customWidth="1"/>
    <col min="6" max="6" width="11.85546875" style="605" customWidth="1"/>
    <col min="7" max="8" width="9.140625" style="569"/>
    <col min="9" max="9" width="10.140625" style="569" customWidth="1"/>
    <col min="10" max="16384" width="9.140625" style="569"/>
  </cols>
  <sheetData>
    <row r="1" spans="1:6" ht="15.75" thickBot="1"/>
    <row r="2" spans="1:6" s="563" customFormat="1" ht="27.75" thickTop="1" thickBot="1">
      <c r="A2" s="193"/>
      <c r="B2" s="192" t="s">
        <v>1043</v>
      </c>
      <c r="C2" s="191"/>
      <c r="D2" s="190"/>
      <c r="E2" s="190"/>
      <c r="F2" s="189"/>
    </row>
    <row r="4" spans="1:6">
      <c r="A4" s="564"/>
      <c r="B4" s="565"/>
      <c r="C4" s="566"/>
      <c r="D4" s="567"/>
      <c r="E4" s="568"/>
      <c r="F4" s="567"/>
    </row>
    <row r="5" spans="1:6" ht="20.25">
      <c r="A5" s="570" t="s">
        <v>1024</v>
      </c>
      <c r="B5" s="571" t="s">
        <v>1042</v>
      </c>
      <c r="C5" s="572"/>
      <c r="D5" s="573"/>
      <c r="E5" s="574"/>
      <c r="F5" s="573"/>
    </row>
    <row r="6" spans="1:6" ht="15.75">
      <c r="A6" s="575" t="s">
        <v>1041</v>
      </c>
      <c r="B6" s="576" t="s">
        <v>1040</v>
      </c>
      <c r="C6" s="577"/>
      <c r="D6" s="578"/>
      <c r="E6" s="579"/>
      <c r="F6" s="578">
        <f>+F134</f>
        <v>0</v>
      </c>
    </row>
    <row r="7" spans="1:6" ht="15.75">
      <c r="A7" s="580" t="s">
        <v>1039</v>
      </c>
      <c r="B7" s="581" t="s">
        <v>935</v>
      </c>
      <c r="C7" s="582"/>
      <c r="D7" s="583"/>
      <c r="E7" s="584"/>
      <c r="F7" s="583">
        <f>+F208</f>
        <v>0</v>
      </c>
    </row>
    <row r="8" spans="1:6" ht="15.75">
      <c r="A8" s="580" t="s">
        <v>1038</v>
      </c>
      <c r="B8" s="581" t="s">
        <v>902</v>
      </c>
      <c r="C8" s="582"/>
      <c r="D8" s="583"/>
      <c r="E8" s="584"/>
      <c r="F8" s="583">
        <f>+F440</f>
        <v>0</v>
      </c>
    </row>
    <row r="9" spans="1:6" ht="15.75">
      <c r="A9" s="580" t="s">
        <v>759</v>
      </c>
      <c r="B9" s="581" t="s">
        <v>758</v>
      </c>
      <c r="C9" s="582"/>
      <c r="D9" s="583"/>
      <c r="E9" s="584"/>
      <c r="F9" s="583">
        <f>+F737</f>
        <v>0</v>
      </c>
    </row>
    <row r="10" spans="1:6" ht="15.75">
      <c r="A10" s="580" t="s">
        <v>1037</v>
      </c>
      <c r="B10" s="581" t="s">
        <v>472</v>
      </c>
      <c r="C10" s="582"/>
      <c r="D10" s="583"/>
      <c r="E10" s="584"/>
      <c r="F10" s="583">
        <f>+F883</f>
        <v>0</v>
      </c>
    </row>
    <row r="11" spans="1:6" ht="15.75">
      <c r="A11" s="580" t="s">
        <v>1036</v>
      </c>
      <c r="B11" s="581" t="s">
        <v>1035</v>
      </c>
      <c r="C11" s="582"/>
      <c r="D11" s="583"/>
      <c r="E11" s="584"/>
      <c r="F11" s="583">
        <f>+F1021</f>
        <v>0</v>
      </c>
    </row>
    <row r="12" spans="1:6" ht="15.75">
      <c r="A12" s="580" t="s">
        <v>1034</v>
      </c>
      <c r="B12" s="581" t="s">
        <v>1033</v>
      </c>
      <c r="C12" s="582"/>
      <c r="D12" s="583"/>
      <c r="E12" s="584"/>
      <c r="F12" s="583">
        <f>+F1075</f>
        <v>0</v>
      </c>
    </row>
    <row r="13" spans="1:6" ht="31.5">
      <c r="A13" s="580" t="s">
        <v>1032</v>
      </c>
      <c r="B13" s="581" t="s">
        <v>1031</v>
      </c>
      <c r="C13" s="582"/>
      <c r="D13" s="583"/>
      <c r="E13" s="584"/>
      <c r="F13" s="583">
        <f>+F1170</f>
        <v>0</v>
      </c>
    </row>
    <row r="14" spans="1:6" ht="15.75">
      <c r="A14" s="585"/>
      <c r="B14" s="586"/>
      <c r="C14" s="582"/>
      <c r="D14" s="583"/>
      <c r="E14" s="584"/>
      <c r="F14" s="583"/>
    </row>
    <row r="15" spans="1:6" ht="15.75">
      <c r="A15" s="587"/>
      <c r="B15" s="588" t="s">
        <v>1030</v>
      </c>
      <c r="C15" s="572"/>
      <c r="D15" s="573"/>
      <c r="E15" s="574"/>
      <c r="F15" s="589">
        <f>SUM(F6:F14)</f>
        <v>0</v>
      </c>
    </row>
    <row r="16" spans="1:6">
      <c r="A16" s="564"/>
      <c r="B16" s="565"/>
      <c r="C16" s="566"/>
      <c r="D16" s="567"/>
      <c r="E16" s="568"/>
      <c r="F16" s="567"/>
    </row>
    <row r="22" spans="1:6">
      <c r="A22" s="590" t="s">
        <v>1029</v>
      </c>
      <c r="B22" s="591" t="s">
        <v>1028</v>
      </c>
      <c r="C22" s="592" t="s">
        <v>1027</v>
      </c>
      <c r="D22" s="593" t="s">
        <v>1026</v>
      </c>
      <c r="E22" s="593"/>
      <c r="F22" s="593" t="s">
        <v>1025</v>
      </c>
    </row>
    <row r="23" spans="1:6" ht="15.75">
      <c r="A23" s="594" t="s">
        <v>1024</v>
      </c>
      <c r="B23" s="595" t="s">
        <v>1023</v>
      </c>
      <c r="C23" s="596"/>
      <c r="D23" s="597"/>
      <c r="E23" s="598"/>
      <c r="F23" s="597"/>
    </row>
    <row r="24" spans="1:6" ht="15.75">
      <c r="A24" s="599" t="s">
        <v>1022</v>
      </c>
      <c r="B24" s="600" t="s">
        <v>1021</v>
      </c>
      <c r="C24" s="601"/>
      <c r="D24" s="602"/>
      <c r="E24" s="603"/>
      <c r="F24" s="602"/>
    </row>
    <row r="25" spans="1:6">
      <c r="A25" s="188"/>
      <c r="B25" s="187" t="s">
        <v>1020</v>
      </c>
    </row>
    <row r="26" spans="1:6" ht="140.25">
      <c r="A26" s="186" t="s">
        <v>0</v>
      </c>
      <c r="B26" s="607" t="s">
        <v>1019</v>
      </c>
    </row>
    <row r="27" spans="1:6" ht="89.25">
      <c r="A27" s="608" t="s">
        <v>1</v>
      </c>
      <c r="B27" s="609" t="s">
        <v>1018</v>
      </c>
    </row>
    <row r="28" spans="1:6" ht="25.5">
      <c r="A28" s="608" t="s">
        <v>2</v>
      </c>
      <c r="B28" s="609" t="s">
        <v>1017</v>
      </c>
    </row>
    <row r="29" spans="1:6" ht="127.5">
      <c r="A29" s="608" t="s">
        <v>3</v>
      </c>
      <c r="B29" s="610" t="s">
        <v>1016</v>
      </c>
    </row>
    <row r="30" spans="1:6" ht="38.25">
      <c r="A30" s="608" t="s">
        <v>4</v>
      </c>
      <c r="B30" s="609" t="s">
        <v>1015</v>
      </c>
    </row>
    <row r="31" spans="1:6">
      <c r="A31" s="608" t="s">
        <v>143</v>
      </c>
      <c r="B31" s="611" t="s">
        <v>272</v>
      </c>
    </row>
    <row r="32" spans="1:6">
      <c r="A32" s="612"/>
      <c r="B32" s="609" t="s">
        <v>271</v>
      </c>
    </row>
    <row r="33" spans="1:2">
      <c r="A33" s="612"/>
      <c r="B33" s="609" t="s">
        <v>270</v>
      </c>
    </row>
    <row r="34" spans="1:2">
      <c r="A34" s="612"/>
      <c r="B34" s="609" t="s">
        <v>269</v>
      </c>
    </row>
    <row r="35" spans="1:2">
      <c r="A35" s="612"/>
      <c r="B35" s="609" t="s">
        <v>268</v>
      </c>
    </row>
    <row r="36" spans="1:2">
      <c r="A36" s="612"/>
      <c r="B36" s="609" t="s">
        <v>267</v>
      </c>
    </row>
    <row r="37" spans="1:2">
      <c r="A37" s="612"/>
      <c r="B37" s="609" t="s">
        <v>266</v>
      </c>
    </row>
    <row r="38" spans="1:2">
      <c r="A38" s="612"/>
      <c r="B38" s="609" t="s">
        <v>265</v>
      </c>
    </row>
    <row r="39" spans="1:2">
      <c r="A39" s="612"/>
      <c r="B39" s="609" t="s">
        <v>264</v>
      </c>
    </row>
    <row r="40" spans="1:2">
      <c r="A40" s="612"/>
      <c r="B40" s="609" t="s">
        <v>263</v>
      </c>
    </row>
    <row r="41" spans="1:2">
      <c r="A41" s="612"/>
      <c r="B41" s="609" t="s">
        <v>262</v>
      </c>
    </row>
    <row r="42" spans="1:2" ht="25.5">
      <c r="A42" s="612"/>
      <c r="B42" s="609" t="s">
        <v>261</v>
      </c>
    </row>
    <row r="43" spans="1:2">
      <c r="A43" s="612"/>
      <c r="B43" s="609" t="s">
        <v>260</v>
      </c>
    </row>
    <row r="44" spans="1:2">
      <c r="A44" s="612"/>
      <c r="B44" s="609" t="s">
        <v>259</v>
      </c>
    </row>
    <row r="45" spans="1:2" ht="25.5">
      <c r="A45" s="612"/>
      <c r="B45" s="609" t="s">
        <v>258</v>
      </c>
    </row>
    <row r="46" spans="1:2" ht="38.25">
      <c r="A46" s="612"/>
      <c r="B46" s="609" t="s">
        <v>1014</v>
      </c>
    </row>
    <row r="47" spans="1:2">
      <c r="A47" s="612"/>
      <c r="B47" s="609" t="s">
        <v>256</v>
      </c>
    </row>
    <row r="48" spans="1:2" ht="25.5">
      <c r="A48" s="612"/>
      <c r="B48" s="609" t="s">
        <v>255</v>
      </c>
    </row>
    <row r="49" spans="1:2">
      <c r="A49" s="612"/>
      <c r="B49" s="609" t="s">
        <v>254</v>
      </c>
    </row>
    <row r="50" spans="1:2" ht="25.5">
      <c r="A50" s="612"/>
      <c r="B50" s="609" t="s">
        <v>253</v>
      </c>
    </row>
    <row r="51" spans="1:2">
      <c r="A51" s="612"/>
      <c r="B51" s="609" t="s">
        <v>252</v>
      </c>
    </row>
    <row r="52" spans="1:2" ht="25.5">
      <c r="A52" s="612"/>
      <c r="B52" s="609" t="s">
        <v>251</v>
      </c>
    </row>
    <row r="53" spans="1:2" ht="27.6" customHeight="1">
      <c r="A53" s="612"/>
      <c r="B53" s="609" t="s">
        <v>250</v>
      </c>
    </row>
    <row r="54" spans="1:2" ht="25.5">
      <c r="A54" s="612"/>
      <c r="B54" s="609" t="s">
        <v>249</v>
      </c>
    </row>
    <row r="55" spans="1:2" ht="25.5">
      <c r="A55" s="612"/>
      <c r="B55" s="609" t="s">
        <v>1013</v>
      </c>
    </row>
    <row r="56" spans="1:2" ht="38.25">
      <c r="A56" s="612"/>
      <c r="B56" s="609" t="s">
        <v>1012</v>
      </c>
    </row>
    <row r="57" spans="1:2" ht="25.5">
      <c r="A57" s="608" t="s">
        <v>1011</v>
      </c>
      <c r="B57" s="613" t="s">
        <v>1010</v>
      </c>
    </row>
    <row r="58" spans="1:2" ht="6" customHeight="1">
      <c r="A58" s="608"/>
      <c r="B58" s="613"/>
    </row>
    <row r="59" spans="1:2" ht="6" customHeight="1">
      <c r="A59" s="614"/>
      <c r="B59" s="615"/>
    </row>
    <row r="60" spans="1:2" ht="6" customHeight="1">
      <c r="A60" s="608"/>
      <c r="B60" s="609"/>
    </row>
    <row r="61" spans="1:2" ht="38.25">
      <c r="A61" s="608" t="s">
        <v>1009</v>
      </c>
      <c r="B61" s="609" t="s">
        <v>1005</v>
      </c>
    </row>
    <row r="62" spans="1:2" ht="38.25">
      <c r="A62" s="608" t="s">
        <v>1008</v>
      </c>
      <c r="B62" s="609" t="s">
        <v>1004</v>
      </c>
    </row>
    <row r="63" spans="1:2" ht="25.5">
      <c r="A63" s="608" t="s">
        <v>1007</v>
      </c>
      <c r="B63" s="609" t="s">
        <v>1002</v>
      </c>
    </row>
    <row r="64" spans="1:2" ht="51">
      <c r="A64" s="608" t="s">
        <v>2942</v>
      </c>
      <c r="B64" s="609" t="s">
        <v>1000</v>
      </c>
    </row>
    <row r="65" spans="1:6" ht="140.25">
      <c r="A65" s="608" t="s">
        <v>1006</v>
      </c>
      <c r="B65" s="609" t="s">
        <v>998</v>
      </c>
    </row>
    <row r="66" spans="1:6" ht="39.6" customHeight="1">
      <c r="A66" s="608" t="s">
        <v>1003</v>
      </c>
      <c r="B66" s="616" t="s">
        <v>997</v>
      </c>
    </row>
    <row r="67" spans="1:6" ht="38.25">
      <c r="A67" s="608" t="s">
        <v>1001</v>
      </c>
      <c r="B67" s="617" t="s">
        <v>996</v>
      </c>
    </row>
    <row r="68" spans="1:6" ht="31.5">
      <c r="A68" s="618" t="s">
        <v>999</v>
      </c>
      <c r="B68" s="619" t="s">
        <v>995</v>
      </c>
    </row>
    <row r="69" spans="1:6" ht="15.75">
      <c r="A69" s="618"/>
      <c r="B69" s="619"/>
    </row>
    <row r="70" spans="1:6" ht="51">
      <c r="A70" s="620" t="s">
        <v>994</v>
      </c>
      <c r="B70" s="607" t="s">
        <v>993</v>
      </c>
      <c r="C70" s="621"/>
      <c r="D70" s="622"/>
      <c r="E70" s="622"/>
      <c r="F70" s="622"/>
    </row>
    <row r="71" spans="1:6">
      <c r="A71" s="620"/>
      <c r="B71" s="607"/>
      <c r="C71" s="621" t="s">
        <v>946</v>
      </c>
      <c r="D71" s="622">
        <v>1</v>
      </c>
      <c r="E71" s="623"/>
      <c r="F71" s="622">
        <f>D71*E71</f>
        <v>0</v>
      </c>
    </row>
    <row r="72" spans="1:6" ht="51">
      <c r="A72" s="620" t="s">
        <v>992</v>
      </c>
      <c r="B72" s="607" t="s">
        <v>991</v>
      </c>
      <c r="C72" s="621"/>
      <c r="D72" s="622"/>
      <c r="E72" s="622"/>
      <c r="F72" s="622"/>
    </row>
    <row r="73" spans="1:6">
      <c r="A73" s="620"/>
      <c r="B73" s="607"/>
      <c r="C73" s="621" t="s">
        <v>946</v>
      </c>
      <c r="D73" s="622">
        <v>1</v>
      </c>
      <c r="E73" s="623"/>
      <c r="F73" s="622">
        <f>D73*E73</f>
        <v>0</v>
      </c>
    </row>
    <row r="74" spans="1:6">
      <c r="A74" s="620"/>
      <c r="B74" s="607"/>
      <c r="C74" s="621"/>
      <c r="D74" s="622"/>
      <c r="E74" s="622"/>
      <c r="F74" s="622"/>
    </row>
    <row r="75" spans="1:6">
      <c r="A75" s="620" t="s">
        <v>990</v>
      </c>
      <c r="B75" s="607" t="s">
        <v>989</v>
      </c>
      <c r="C75" s="624"/>
      <c r="D75" s="625"/>
      <c r="E75" s="625"/>
      <c r="F75" s="625"/>
    </row>
    <row r="76" spans="1:6">
      <c r="A76" s="620"/>
      <c r="B76" s="607"/>
      <c r="C76" s="621" t="s">
        <v>946</v>
      </c>
      <c r="D76" s="622">
        <v>1</v>
      </c>
      <c r="E76" s="623"/>
      <c r="F76" s="622">
        <f>D76*E76</f>
        <v>0</v>
      </c>
    </row>
    <row r="77" spans="1:6">
      <c r="A77" s="620"/>
      <c r="B77" s="607"/>
      <c r="C77" s="621"/>
      <c r="D77" s="622"/>
      <c r="E77" s="622"/>
      <c r="F77" s="622"/>
    </row>
    <row r="78" spans="1:6">
      <c r="A78" s="620" t="s">
        <v>988</v>
      </c>
      <c r="B78" s="607" t="s">
        <v>987</v>
      </c>
      <c r="C78" s="621" t="s">
        <v>946</v>
      </c>
      <c r="D78" s="622">
        <v>1</v>
      </c>
      <c r="E78" s="623"/>
      <c r="F78" s="622">
        <f>D78*E78</f>
        <v>0</v>
      </c>
    </row>
    <row r="79" spans="1:6">
      <c r="A79" s="620"/>
      <c r="B79" s="607"/>
      <c r="C79" s="621"/>
      <c r="D79" s="622"/>
      <c r="E79" s="622"/>
      <c r="F79" s="622"/>
    </row>
    <row r="80" spans="1:6" ht="63.75">
      <c r="A80" s="620" t="s">
        <v>986</v>
      </c>
      <c r="B80" s="607" t="s">
        <v>985</v>
      </c>
      <c r="C80" s="621"/>
      <c r="D80" s="622"/>
      <c r="E80" s="622"/>
      <c r="F80" s="622"/>
    </row>
    <row r="81" spans="1:6">
      <c r="A81" s="620"/>
      <c r="B81" s="607"/>
      <c r="C81" s="621" t="s">
        <v>946</v>
      </c>
      <c r="D81" s="622">
        <v>1</v>
      </c>
      <c r="E81" s="623"/>
      <c r="F81" s="622">
        <f>D81*E81</f>
        <v>0</v>
      </c>
    </row>
    <row r="82" spans="1:6" ht="38.25">
      <c r="A82" s="620" t="s">
        <v>984</v>
      </c>
      <c r="B82" s="607" t="s">
        <v>983</v>
      </c>
      <c r="C82" s="621"/>
      <c r="D82" s="622"/>
      <c r="E82" s="622"/>
      <c r="F82" s="622"/>
    </row>
    <row r="83" spans="1:6">
      <c r="A83" s="620"/>
      <c r="B83" s="607"/>
      <c r="C83" s="621" t="s">
        <v>946</v>
      </c>
      <c r="D83" s="622">
        <v>1</v>
      </c>
      <c r="E83" s="623"/>
      <c r="F83" s="622">
        <f>D83*E83</f>
        <v>0</v>
      </c>
    </row>
    <row r="84" spans="1:6" ht="127.5">
      <c r="A84" s="626" t="s">
        <v>982</v>
      </c>
      <c r="B84" s="609" t="s">
        <v>3071</v>
      </c>
      <c r="C84" s="627"/>
      <c r="D84" s="628"/>
      <c r="E84" s="622"/>
      <c r="F84" s="622"/>
    </row>
    <row r="85" spans="1:6" ht="25.5">
      <c r="A85" s="185" t="s">
        <v>0</v>
      </c>
      <c r="B85" s="607" t="s">
        <v>981</v>
      </c>
      <c r="C85" s="629" t="s">
        <v>980</v>
      </c>
      <c r="D85" s="622" t="s">
        <v>980</v>
      </c>
      <c r="E85" s="622"/>
      <c r="F85" s="622" t="s">
        <v>980</v>
      </c>
    </row>
    <row r="86" spans="1:6">
      <c r="A86" s="185"/>
      <c r="B86" s="607" t="s">
        <v>979</v>
      </c>
      <c r="C86" s="629" t="s">
        <v>39</v>
      </c>
      <c r="D86" s="622">
        <v>46</v>
      </c>
      <c r="E86" s="623"/>
      <c r="F86" s="622">
        <f>D86*E86</f>
        <v>0</v>
      </c>
    </row>
    <row r="87" spans="1:6">
      <c r="A87" s="185"/>
      <c r="B87" s="607"/>
      <c r="C87" s="629"/>
      <c r="D87" s="622"/>
      <c r="E87" s="622"/>
      <c r="F87" s="622"/>
    </row>
    <row r="88" spans="1:6">
      <c r="A88" s="185"/>
      <c r="B88" s="607" t="s">
        <v>978</v>
      </c>
      <c r="C88" s="629" t="s">
        <v>39</v>
      </c>
      <c r="D88" s="622">
        <v>3</v>
      </c>
      <c r="E88" s="623"/>
      <c r="F88" s="622">
        <f>D88*E88</f>
        <v>0</v>
      </c>
    </row>
    <row r="89" spans="1:6">
      <c r="A89" s="185"/>
      <c r="B89" s="607"/>
      <c r="C89" s="629"/>
      <c r="D89" s="622"/>
      <c r="E89" s="622"/>
      <c r="F89" s="622"/>
    </row>
    <row r="90" spans="1:6">
      <c r="A90" s="185"/>
      <c r="B90" s="607" t="s">
        <v>977</v>
      </c>
      <c r="C90" s="629" t="s">
        <v>39</v>
      </c>
      <c r="D90" s="622">
        <v>32</v>
      </c>
      <c r="E90" s="623"/>
      <c r="F90" s="622">
        <f>D90*E90</f>
        <v>0</v>
      </c>
    </row>
    <row r="91" spans="1:6" ht="15.75">
      <c r="A91" s="618"/>
      <c r="B91" s="630"/>
    </row>
    <row r="92" spans="1:6" ht="15.75">
      <c r="A92" s="618"/>
      <c r="B92" s="631" t="s">
        <v>976</v>
      </c>
      <c r="C92" s="629" t="s">
        <v>39</v>
      </c>
      <c r="D92" s="622">
        <v>3</v>
      </c>
      <c r="E92" s="623"/>
      <c r="F92" s="622">
        <f>D92*E92</f>
        <v>0</v>
      </c>
    </row>
    <row r="93" spans="1:6" ht="15.75">
      <c r="A93" s="618"/>
      <c r="B93" s="630"/>
    </row>
    <row r="94" spans="1:6" ht="15.75">
      <c r="A94" s="618"/>
      <c r="B94" s="631" t="s">
        <v>975</v>
      </c>
      <c r="C94" s="629" t="s">
        <v>39</v>
      </c>
      <c r="D94" s="622">
        <v>5</v>
      </c>
      <c r="E94" s="623"/>
      <c r="F94" s="622">
        <f>D94*E94</f>
        <v>0</v>
      </c>
    </row>
    <row r="95" spans="1:6">
      <c r="B95" s="631"/>
    </row>
    <row r="96" spans="1:6">
      <c r="A96" s="632" t="s">
        <v>974</v>
      </c>
      <c r="B96" s="631" t="s">
        <v>973</v>
      </c>
      <c r="C96" s="566" t="s">
        <v>193</v>
      </c>
      <c r="D96" s="567">
        <v>1224.17</v>
      </c>
      <c r="E96" s="633"/>
      <c r="F96" s="567">
        <f>+D96*E96</f>
        <v>0</v>
      </c>
    </row>
    <row r="97" spans="1:6">
      <c r="B97" s="631"/>
    </row>
    <row r="98" spans="1:6" ht="25.5">
      <c r="A98" s="632" t="s">
        <v>972</v>
      </c>
      <c r="B98" s="631" t="s">
        <v>971</v>
      </c>
      <c r="C98" s="604" t="s">
        <v>229</v>
      </c>
      <c r="D98" s="567">
        <f>140.44+78</f>
        <v>218.44</v>
      </c>
      <c r="E98" s="633"/>
      <c r="F98" s="567">
        <f>+D98*E98</f>
        <v>0</v>
      </c>
    </row>
    <row r="99" spans="1:6">
      <c r="B99" s="631"/>
    </row>
    <row r="100" spans="1:6" ht="25.5">
      <c r="A100" s="632" t="s">
        <v>970</v>
      </c>
      <c r="B100" s="631" t="s">
        <v>969</v>
      </c>
      <c r="C100" s="197"/>
      <c r="D100" s="569"/>
      <c r="E100" s="569"/>
      <c r="F100" s="569"/>
    </row>
    <row r="101" spans="1:6">
      <c r="B101" s="631"/>
      <c r="C101" s="604" t="s">
        <v>229</v>
      </c>
      <c r="D101" s="622">
        <v>32.549999999999997</v>
      </c>
      <c r="E101" s="623"/>
      <c r="F101" s="622">
        <f>D101*E101</f>
        <v>0</v>
      </c>
    </row>
    <row r="102" spans="1:6">
      <c r="A102" s="632" t="s">
        <v>968</v>
      </c>
      <c r="B102" s="631" t="s">
        <v>967</v>
      </c>
      <c r="C102" s="629" t="s">
        <v>39</v>
      </c>
      <c r="D102" s="622">
        <v>10</v>
      </c>
      <c r="E102" s="623"/>
      <c r="F102" s="622">
        <f>D102*E102</f>
        <v>0</v>
      </c>
    </row>
    <row r="103" spans="1:6">
      <c r="B103" s="631"/>
    </row>
    <row r="104" spans="1:6" ht="38.25">
      <c r="A104" s="632" t="s">
        <v>966</v>
      </c>
      <c r="B104" s="631" t="s">
        <v>965</v>
      </c>
    </row>
    <row r="105" spans="1:6">
      <c r="B105" s="631"/>
      <c r="C105" s="566" t="s">
        <v>193</v>
      </c>
      <c r="D105" s="567">
        <v>1224.17</v>
      </c>
      <c r="E105" s="633"/>
      <c r="F105" s="567">
        <f>+D105*E105</f>
        <v>0</v>
      </c>
    </row>
    <row r="106" spans="1:6">
      <c r="B106" s="631"/>
    </row>
    <row r="107" spans="1:6" ht="25.5">
      <c r="A107" s="632" t="s">
        <v>964</v>
      </c>
      <c r="B107" s="631" t="s">
        <v>963</v>
      </c>
    </row>
    <row r="108" spans="1:6">
      <c r="B108" s="631"/>
      <c r="C108" s="566" t="s">
        <v>671</v>
      </c>
      <c r="D108" s="567">
        <v>601.76</v>
      </c>
      <c r="E108" s="633"/>
      <c r="F108" s="567">
        <f>+D108*E108</f>
        <v>0</v>
      </c>
    </row>
    <row r="109" spans="1:6">
      <c r="B109" s="631"/>
    </row>
    <row r="110" spans="1:6">
      <c r="A110" s="632" t="s">
        <v>962</v>
      </c>
      <c r="B110" s="631" t="s">
        <v>961</v>
      </c>
      <c r="C110" s="566" t="s">
        <v>193</v>
      </c>
      <c r="D110" s="567">
        <v>423.73</v>
      </c>
      <c r="E110" s="633"/>
      <c r="F110" s="567">
        <f>+D110*E110</f>
        <v>0</v>
      </c>
    </row>
    <row r="111" spans="1:6">
      <c r="B111" s="631"/>
    </row>
    <row r="112" spans="1:6">
      <c r="A112" s="632" t="s">
        <v>960</v>
      </c>
      <c r="B112" s="631" t="s">
        <v>959</v>
      </c>
    </row>
    <row r="113" spans="1:6">
      <c r="A113" s="632" t="s">
        <v>179</v>
      </c>
      <c r="B113" s="631" t="s">
        <v>958</v>
      </c>
      <c r="C113" s="566" t="s">
        <v>671</v>
      </c>
      <c r="D113" s="567">
        <v>10.88</v>
      </c>
      <c r="E113" s="633"/>
      <c r="F113" s="567">
        <f t="shared" ref="F113:F118" si="0">+D113*E113</f>
        <v>0</v>
      </c>
    </row>
    <row r="114" spans="1:6">
      <c r="A114" s="632" t="s">
        <v>177</v>
      </c>
      <c r="B114" s="631" t="s">
        <v>957</v>
      </c>
      <c r="C114" s="566" t="s">
        <v>671</v>
      </c>
      <c r="D114" s="567">
        <v>45.13</v>
      </c>
      <c r="E114" s="633"/>
      <c r="F114" s="567">
        <f t="shared" si="0"/>
        <v>0</v>
      </c>
    </row>
    <row r="115" spans="1:6">
      <c r="A115" s="632" t="s">
        <v>175</v>
      </c>
      <c r="B115" s="631" t="s">
        <v>956</v>
      </c>
      <c r="C115" s="566" t="s">
        <v>671</v>
      </c>
      <c r="D115" s="567">
        <v>7.35</v>
      </c>
      <c r="E115" s="633"/>
      <c r="F115" s="567">
        <f t="shared" si="0"/>
        <v>0</v>
      </c>
    </row>
    <row r="116" spans="1:6">
      <c r="A116" s="632" t="s">
        <v>173</v>
      </c>
      <c r="B116" s="631" t="s">
        <v>955</v>
      </c>
      <c r="C116" s="566" t="s">
        <v>671</v>
      </c>
      <c r="D116" s="567">
        <v>68.53</v>
      </c>
      <c r="E116" s="633"/>
      <c r="F116" s="567">
        <f t="shared" si="0"/>
        <v>0</v>
      </c>
    </row>
    <row r="117" spans="1:6">
      <c r="A117" s="632" t="s">
        <v>171</v>
      </c>
      <c r="B117" s="631" t="s">
        <v>954</v>
      </c>
      <c r="C117" s="566" t="s">
        <v>671</v>
      </c>
      <c r="D117" s="567">
        <v>84.84</v>
      </c>
      <c r="E117" s="633"/>
      <c r="F117" s="567">
        <f t="shared" si="0"/>
        <v>0</v>
      </c>
    </row>
    <row r="118" spans="1:6">
      <c r="A118" s="632" t="s">
        <v>169</v>
      </c>
      <c r="B118" s="631" t="s">
        <v>953</v>
      </c>
      <c r="C118" s="566" t="s">
        <v>671</v>
      </c>
      <c r="D118" s="567">
        <v>110.21</v>
      </c>
      <c r="E118" s="633"/>
      <c r="F118" s="567">
        <f t="shared" si="0"/>
        <v>0</v>
      </c>
    </row>
    <row r="119" spans="1:6">
      <c r="B119" s="631"/>
    </row>
    <row r="120" spans="1:6" ht="51">
      <c r="A120" s="632" t="s">
        <v>952</v>
      </c>
      <c r="B120" s="631" t="s">
        <v>951</v>
      </c>
    </row>
    <row r="121" spans="1:6">
      <c r="B121" s="631"/>
      <c r="C121" s="566" t="s">
        <v>193</v>
      </c>
      <c r="D121" s="567">
        <v>839.2</v>
      </c>
      <c r="E121" s="633"/>
      <c r="F121" s="567">
        <f>+D121*E121</f>
        <v>0</v>
      </c>
    </row>
    <row r="122" spans="1:6">
      <c r="A122" s="632" t="s">
        <v>950</v>
      </c>
      <c r="B122" s="631" t="s">
        <v>949</v>
      </c>
      <c r="C122" s="604" t="s">
        <v>946</v>
      </c>
      <c r="D122" s="605">
        <v>1</v>
      </c>
      <c r="E122" s="633"/>
      <c r="F122" s="567">
        <f>+D122*E122</f>
        <v>0</v>
      </c>
    </row>
    <row r="123" spans="1:6">
      <c r="A123" s="632" t="s">
        <v>948</v>
      </c>
      <c r="B123" s="631" t="s">
        <v>947</v>
      </c>
      <c r="C123" s="604" t="s">
        <v>946</v>
      </c>
      <c r="D123" s="605">
        <v>1</v>
      </c>
      <c r="E123" s="633"/>
      <c r="F123" s="567">
        <f>+D123*E123</f>
        <v>0</v>
      </c>
    </row>
    <row r="124" spans="1:6">
      <c r="B124" s="631"/>
    </row>
    <row r="125" spans="1:6">
      <c r="A125" s="632" t="s">
        <v>945</v>
      </c>
      <c r="B125" s="631" t="s">
        <v>944</v>
      </c>
      <c r="C125" s="604" t="s">
        <v>42</v>
      </c>
      <c r="D125" s="605">
        <v>11800</v>
      </c>
      <c r="E125" s="633"/>
      <c r="F125" s="567">
        <f>+D125*E125</f>
        <v>0</v>
      </c>
    </row>
    <row r="126" spans="1:6">
      <c r="B126" s="631"/>
    </row>
    <row r="127" spans="1:6" ht="25.5">
      <c r="A127" s="632" t="s">
        <v>943</v>
      </c>
      <c r="B127" s="631" t="s">
        <v>942</v>
      </c>
    </row>
    <row r="128" spans="1:6">
      <c r="B128" s="631"/>
      <c r="C128" s="566" t="s">
        <v>193</v>
      </c>
      <c r="D128" s="567">
        <v>878.4</v>
      </c>
      <c r="E128" s="633"/>
      <c r="F128" s="567">
        <f>+D128*E128</f>
        <v>0</v>
      </c>
    </row>
    <row r="129" spans="1:6" ht="25.5">
      <c r="A129" s="632" t="s">
        <v>941</v>
      </c>
      <c r="B129" s="631" t="s">
        <v>940</v>
      </c>
      <c r="C129" s="566"/>
      <c r="D129" s="567"/>
      <c r="E129" s="567"/>
      <c r="F129" s="567"/>
    </row>
    <row r="130" spans="1:6">
      <c r="B130" s="634" t="s">
        <v>939</v>
      </c>
      <c r="C130" s="566" t="s">
        <v>404</v>
      </c>
      <c r="D130" s="567">
        <v>500</v>
      </c>
      <c r="E130" s="633"/>
      <c r="F130" s="567">
        <f>+D130*E130</f>
        <v>0</v>
      </c>
    </row>
    <row r="131" spans="1:6">
      <c r="B131" s="634" t="s">
        <v>938</v>
      </c>
      <c r="C131" s="566" t="s">
        <v>404</v>
      </c>
      <c r="D131" s="567">
        <v>500</v>
      </c>
      <c r="E131" s="633"/>
      <c r="F131" s="567">
        <f>+D131*E131</f>
        <v>0</v>
      </c>
    </row>
    <row r="132" spans="1:6">
      <c r="B132" s="634"/>
      <c r="C132" s="566"/>
      <c r="D132" s="567"/>
      <c r="E132" s="567"/>
      <c r="F132" s="567"/>
    </row>
    <row r="133" spans="1:6">
      <c r="B133" s="631"/>
    </row>
    <row r="134" spans="1:6">
      <c r="A134" s="635"/>
      <c r="B134" s="636" t="s">
        <v>937</v>
      </c>
      <c r="C134" s="601"/>
      <c r="D134" s="602"/>
      <c r="E134" s="603"/>
      <c r="F134" s="637">
        <f>SUM(F25:F133)</f>
        <v>0</v>
      </c>
    </row>
    <row r="135" spans="1:6" ht="15.75">
      <c r="A135" s="618"/>
      <c r="B135" s="619"/>
    </row>
    <row r="136" spans="1:6" ht="15.75">
      <c r="A136" s="618"/>
      <c r="B136" s="619"/>
    </row>
    <row r="137" spans="1:6" ht="15.75">
      <c r="A137" s="599" t="s">
        <v>936</v>
      </c>
      <c r="B137" s="600" t="s">
        <v>935</v>
      </c>
      <c r="C137" s="601"/>
      <c r="D137" s="602"/>
      <c r="E137" s="603"/>
      <c r="F137" s="602"/>
    </row>
    <row r="138" spans="1:6">
      <c r="A138" s="183"/>
      <c r="B138" s="182" t="s">
        <v>35</v>
      </c>
    </row>
    <row r="139" spans="1:6" ht="26.25" customHeight="1">
      <c r="A139" s="183" t="s">
        <v>0</v>
      </c>
      <c r="B139" s="184" t="s">
        <v>934</v>
      </c>
    </row>
    <row r="140" spans="1:6" ht="36">
      <c r="A140" s="183" t="s">
        <v>1</v>
      </c>
      <c r="B140" s="184" t="s">
        <v>933</v>
      </c>
    </row>
    <row r="141" spans="1:6" ht="24">
      <c r="A141" s="183" t="s">
        <v>2</v>
      </c>
      <c r="B141" s="184" t="s">
        <v>932</v>
      </c>
    </row>
    <row r="142" spans="1:6" ht="24">
      <c r="A142" s="183" t="s">
        <v>3</v>
      </c>
      <c r="B142" s="184" t="s">
        <v>931</v>
      </c>
    </row>
    <row r="143" spans="1:6">
      <c r="A143" s="183" t="s">
        <v>4</v>
      </c>
      <c r="B143" s="184" t="s">
        <v>930</v>
      </c>
    </row>
    <row r="144" spans="1:6" ht="24">
      <c r="A144" s="183" t="s">
        <v>143</v>
      </c>
      <c r="B144" s="184" t="s">
        <v>929</v>
      </c>
    </row>
    <row r="145" spans="1:2" ht="13.5" customHeight="1">
      <c r="A145" s="183" t="s">
        <v>141</v>
      </c>
      <c r="B145" s="198" t="s">
        <v>928</v>
      </c>
    </row>
    <row r="146" spans="1:2" ht="27.75" customHeight="1">
      <c r="A146" s="183"/>
      <c r="B146" s="197" t="s">
        <v>927</v>
      </c>
    </row>
    <row r="147" spans="1:2">
      <c r="A147" s="183"/>
      <c r="B147" s="197" t="s">
        <v>926</v>
      </c>
    </row>
    <row r="148" spans="1:2">
      <c r="A148" s="183"/>
      <c r="B148" s="197" t="s">
        <v>925</v>
      </c>
    </row>
    <row r="149" spans="1:2">
      <c r="A149" s="183"/>
      <c r="B149" s="197" t="s">
        <v>924</v>
      </c>
    </row>
    <row r="150" spans="1:2">
      <c r="A150" s="183"/>
      <c r="B150" s="197" t="s">
        <v>923</v>
      </c>
    </row>
    <row r="151" spans="1:2">
      <c r="A151" s="183" t="s">
        <v>139</v>
      </c>
      <c r="B151" s="198" t="s">
        <v>922</v>
      </c>
    </row>
    <row r="152" spans="1:2">
      <c r="A152" s="183"/>
      <c r="B152" s="197" t="s">
        <v>856</v>
      </c>
    </row>
    <row r="153" spans="1:2">
      <c r="A153" s="183"/>
      <c r="B153" s="182" t="s">
        <v>921</v>
      </c>
    </row>
    <row r="154" spans="1:2" ht="36">
      <c r="A154" s="638" t="s">
        <v>125</v>
      </c>
      <c r="B154" s="197" t="s">
        <v>920</v>
      </c>
    </row>
    <row r="155" spans="1:2">
      <c r="A155" s="638" t="s">
        <v>123</v>
      </c>
      <c r="B155" s="198" t="s">
        <v>272</v>
      </c>
    </row>
    <row r="156" spans="1:2">
      <c r="A156" s="638"/>
      <c r="B156" s="197" t="s">
        <v>271</v>
      </c>
    </row>
    <row r="157" spans="1:2">
      <c r="A157" s="638"/>
      <c r="B157" s="197" t="s">
        <v>270</v>
      </c>
    </row>
    <row r="158" spans="1:2">
      <c r="A158" s="638"/>
      <c r="B158" s="197" t="s">
        <v>269</v>
      </c>
    </row>
    <row r="159" spans="1:2">
      <c r="A159" s="638"/>
      <c r="B159" s="197" t="s">
        <v>268</v>
      </c>
    </row>
    <row r="160" spans="1:2">
      <c r="A160" s="638"/>
      <c r="B160" s="197" t="s">
        <v>267</v>
      </c>
    </row>
    <row r="161" spans="1:2">
      <c r="A161" s="638"/>
      <c r="B161" s="197" t="s">
        <v>266</v>
      </c>
    </row>
    <row r="162" spans="1:2">
      <c r="A162" s="638"/>
      <c r="B162" s="197" t="s">
        <v>265</v>
      </c>
    </row>
    <row r="163" spans="1:2">
      <c r="A163" s="638"/>
      <c r="B163" s="197" t="s">
        <v>264</v>
      </c>
    </row>
    <row r="164" spans="1:2">
      <c r="A164" s="638"/>
      <c r="B164" s="197" t="s">
        <v>263</v>
      </c>
    </row>
    <row r="165" spans="1:2">
      <c r="A165" s="638"/>
      <c r="B165" s="197" t="s">
        <v>262</v>
      </c>
    </row>
    <row r="166" spans="1:2" ht="24">
      <c r="A166" s="638"/>
      <c r="B166" s="197" t="s">
        <v>261</v>
      </c>
    </row>
    <row r="167" spans="1:2">
      <c r="A167" s="638"/>
      <c r="B167" s="197" t="s">
        <v>260</v>
      </c>
    </row>
    <row r="168" spans="1:2">
      <c r="A168" s="638"/>
      <c r="B168" s="197" t="s">
        <v>259</v>
      </c>
    </row>
    <row r="169" spans="1:2">
      <c r="A169" s="638"/>
      <c r="B169" s="197" t="s">
        <v>258</v>
      </c>
    </row>
    <row r="170" spans="1:2" ht="36">
      <c r="A170" s="638"/>
      <c r="B170" s="197" t="s">
        <v>257</v>
      </c>
    </row>
    <row r="171" spans="1:2">
      <c r="A171" s="638"/>
      <c r="B171" s="197" t="s">
        <v>256</v>
      </c>
    </row>
    <row r="172" spans="1:2" ht="24">
      <c r="A172" s="638"/>
      <c r="B172" s="197" t="s">
        <v>255</v>
      </c>
    </row>
    <row r="173" spans="1:2">
      <c r="A173" s="638"/>
      <c r="B173" s="197" t="s">
        <v>254</v>
      </c>
    </row>
    <row r="174" spans="1:2" ht="14.25" customHeight="1">
      <c r="A174" s="638"/>
      <c r="B174" s="197" t="s">
        <v>253</v>
      </c>
    </row>
    <row r="175" spans="1:2">
      <c r="A175" s="638"/>
      <c r="B175" s="197" t="s">
        <v>252</v>
      </c>
    </row>
    <row r="176" spans="1:2" ht="24">
      <c r="A176" s="638"/>
      <c r="B176" s="197" t="s">
        <v>251</v>
      </c>
    </row>
    <row r="177" spans="1:6" ht="36">
      <c r="A177" s="638"/>
      <c r="B177" s="197" t="s">
        <v>250</v>
      </c>
    </row>
    <row r="178" spans="1:6" ht="24">
      <c r="A178" s="638"/>
      <c r="B178" s="197" t="s">
        <v>249</v>
      </c>
    </row>
    <row r="179" spans="1:6" ht="24">
      <c r="A179" s="638" t="s">
        <v>121</v>
      </c>
      <c r="B179" s="197" t="s">
        <v>247</v>
      </c>
    </row>
    <row r="180" spans="1:6" ht="45">
      <c r="A180" s="638"/>
      <c r="B180" s="639" t="s">
        <v>919</v>
      </c>
    </row>
    <row r="182" spans="1:6" ht="89.25">
      <c r="A182" s="632" t="s">
        <v>918</v>
      </c>
      <c r="B182" s="640" t="s">
        <v>2635</v>
      </c>
    </row>
    <row r="183" spans="1:6">
      <c r="B183" s="641" t="s">
        <v>914</v>
      </c>
    </row>
    <row r="184" spans="1:6">
      <c r="B184" s="641"/>
      <c r="C184" s="566" t="s">
        <v>671</v>
      </c>
      <c r="D184" s="567">
        <v>0</v>
      </c>
      <c r="E184" s="633"/>
      <c r="F184" s="567">
        <f>+D184*E184</f>
        <v>0</v>
      </c>
    </row>
    <row r="185" spans="1:6" ht="63.75">
      <c r="A185" s="632" t="s">
        <v>917</v>
      </c>
      <c r="B185" s="640" t="s">
        <v>2636</v>
      </c>
      <c r="C185" s="566"/>
      <c r="D185" s="567"/>
      <c r="E185" s="568"/>
      <c r="F185" s="567"/>
    </row>
    <row r="186" spans="1:6">
      <c r="B186" s="631"/>
      <c r="C186" s="566" t="s">
        <v>671</v>
      </c>
      <c r="D186" s="567">
        <v>90.69</v>
      </c>
      <c r="E186" s="633"/>
      <c r="F186" s="567">
        <f>+D186*E186</f>
        <v>0</v>
      </c>
    </row>
    <row r="187" spans="1:6" ht="51">
      <c r="A187" s="632" t="s">
        <v>916</v>
      </c>
      <c r="B187" s="640" t="s">
        <v>2637</v>
      </c>
      <c r="C187" s="566"/>
      <c r="D187" s="567"/>
      <c r="F187" s="567"/>
    </row>
    <row r="188" spans="1:6">
      <c r="B188" s="641" t="s">
        <v>914</v>
      </c>
      <c r="C188" s="566" t="s">
        <v>193</v>
      </c>
      <c r="D188" s="567">
        <v>0</v>
      </c>
      <c r="E188" s="633"/>
      <c r="F188" s="567">
        <f>+D188*E188</f>
        <v>0</v>
      </c>
    </row>
    <row r="189" spans="1:6">
      <c r="B189" s="641"/>
      <c r="C189" s="566"/>
      <c r="D189" s="567"/>
      <c r="E189" s="567"/>
      <c r="F189" s="567"/>
    </row>
    <row r="190" spans="1:6" ht="51">
      <c r="A190" s="632" t="s">
        <v>915</v>
      </c>
      <c r="B190" s="642" t="s">
        <v>2638</v>
      </c>
    </row>
    <row r="191" spans="1:6">
      <c r="B191" s="641" t="s">
        <v>914</v>
      </c>
      <c r="C191" s="566" t="s">
        <v>193</v>
      </c>
      <c r="D191" s="567">
        <f>+D188</f>
        <v>0</v>
      </c>
      <c r="E191" s="633"/>
      <c r="F191" s="567">
        <f>+D191*E191</f>
        <v>0</v>
      </c>
    </row>
    <row r="192" spans="1:6">
      <c r="B192" s="642"/>
      <c r="C192" s="566"/>
      <c r="D192" s="567"/>
      <c r="E192" s="567"/>
      <c r="F192" s="567"/>
    </row>
    <row r="193" spans="1:6" ht="82.5" customHeight="1">
      <c r="A193" s="632" t="s">
        <v>913</v>
      </c>
      <c r="B193" s="640" t="s">
        <v>2639</v>
      </c>
    </row>
    <row r="194" spans="1:6">
      <c r="B194" s="641"/>
      <c r="C194" s="566" t="s">
        <v>671</v>
      </c>
      <c r="D194" s="567">
        <v>1329.08</v>
      </c>
      <c r="E194" s="633"/>
      <c r="F194" s="567">
        <f>+D194*E194</f>
        <v>0</v>
      </c>
    </row>
    <row r="195" spans="1:6" ht="38.25">
      <c r="A195" s="632" t="s">
        <v>912</v>
      </c>
      <c r="B195" s="640" t="s">
        <v>3072</v>
      </c>
      <c r="C195" s="566"/>
      <c r="D195" s="567"/>
      <c r="E195" s="567"/>
      <c r="F195" s="567"/>
    </row>
    <row r="196" spans="1:6">
      <c r="B196" s="641"/>
      <c r="C196" s="566" t="s">
        <v>671</v>
      </c>
      <c r="D196" s="567">
        <v>1125.3</v>
      </c>
      <c r="E196" s="633"/>
      <c r="F196" s="567">
        <f>+D196*E196</f>
        <v>0</v>
      </c>
    </row>
    <row r="197" spans="1:6" ht="51">
      <c r="A197" s="632" t="s">
        <v>911</v>
      </c>
      <c r="B197" s="640" t="s">
        <v>2640</v>
      </c>
      <c r="C197" s="566"/>
      <c r="D197" s="567"/>
      <c r="E197" s="567"/>
      <c r="F197" s="567"/>
    </row>
    <row r="198" spans="1:6">
      <c r="B198" s="641"/>
      <c r="C198" s="566" t="s">
        <v>671</v>
      </c>
      <c r="D198" s="567">
        <v>125</v>
      </c>
      <c r="E198" s="633"/>
      <c r="F198" s="567">
        <f>+D198*E198</f>
        <v>0</v>
      </c>
    </row>
    <row r="199" spans="1:6" ht="53.25">
      <c r="A199" s="632" t="s">
        <v>910</v>
      </c>
      <c r="B199" s="640" t="s">
        <v>2641</v>
      </c>
    </row>
    <row r="200" spans="1:6">
      <c r="B200" s="641"/>
      <c r="C200" s="566" t="s">
        <v>671</v>
      </c>
      <c r="D200" s="567">
        <f>+D184+D186</f>
        <v>90.69</v>
      </c>
      <c r="E200" s="633"/>
      <c r="F200" s="567">
        <f>+D200*E200</f>
        <v>0</v>
      </c>
    </row>
    <row r="201" spans="1:6">
      <c r="A201" s="632" t="s">
        <v>909</v>
      </c>
      <c r="B201" s="641" t="s">
        <v>2642</v>
      </c>
      <c r="C201" s="566"/>
      <c r="D201" s="567"/>
      <c r="E201" s="567"/>
      <c r="F201" s="567"/>
    </row>
    <row r="202" spans="1:6">
      <c r="A202" s="632" t="s">
        <v>179</v>
      </c>
      <c r="B202" s="641" t="s">
        <v>908</v>
      </c>
      <c r="C202" s="566"/>
      <c r="D202" s="567"/>
      <c r="E202" s="567"/>
      <c r="F202" s="567"/>
    </row>
    <row r="203" spans="1:6">
      <c r="A203" s="632" t="s">
        <v>177</v>
      </c>
      <c r="B203" s="641" t="s">
        <v>907</v>
      </c>
      <c r="C203" s="566"/>
      <c r="D203" s="567"/>
      <c r="E203" s="567"/>
      <c r="F203" s="567"/>
    </row>
    <row r="204" spans="1:6">
      <c r="A204" s="632" t="s">
        <v>175</v>
      </c>
      <c r="B204" s="641" t="s">
        <v>906</v>
      </c>
      <c r="C204" s="566"/>
      <c r="D204" s="567"/>
      <c r="E204" s="567"/>
      <c r="F204" s="567"/>
    </row>
    <row r="205" spans="1:6">
      <c r="A205" s="632" t="s">
        <v>173</v>
      </c>
      <c r="B205" s="641" t="s">
        <v>905</v>
      </c>
      <c r="C205" s="566"/>
      <c r="D205" s="567"/>
      <c r="E205" s="567"/>
      <c r="F205" s="567"/>
    </row>
    <row r="206" spans="1:6">
      <c r="B206" s="641"/>
      <c r="C206" s="566" t="s">
        <v>193</v>
      </c>
      <c r="D206" s="567">
        <v>14.67</v>
      </c>
      <c r="E206" s="633"/>
      <c r="F206" s="567">
        <f>+D206*E206</f>
        <v>0</v>
      </c>
    </row>
    <row r="207" spans="1:6">
      <c r="A207" s="643"/>
      <c r="B207" s="641"/>
      <c r="C207" s="566"/>
      <c r="D207" s="567"/>
      <c r="E207" s="568"/>
      <c r="F207" s="567"/>
    </row>
    <row r="208" spans="1:6">
      <c r="A208" s="635"/>
      <c r="B208" s="636" t="s">
        <v>904</v>
      </c>
      <c r="C208" s="601"/>
      <c r="D208" s="602"/>
      <c r="E208" s="603"/>
      <c r="F208" s="637">
        <f>SUM(F184:F207)</f>
        <v>0</v>
      </c>
    </row>
    <row r="209" spans="1:6">
      <c r="A209" s="643"/>
      <c r="B209" s="644"/>
      <c r="C209" s="566"/>
      <c r="D209" s="567"/>
      <c r="E209" s="568"/>
      <c r="F209" s="567"/>
    </row>
    <row r="210" spans="1:6">
      <c r="A210" s="643"/>
      <c r="B210" s="644"/>
      <c r="C210" s="566"/>
      <c r="D210" s="567"/>
      <c r="E210" s="568"/>
      <c r="F210" s="567"/>
    </row>
    <row r="211" spans="1:6" ht="15.75">
      <c r="A211" s="599" t="s">
        <v>903</v>
      </c>
      <c r="B211" s="600" t="s">
        <v>902</v>
      </c>
      <c r="C211" s="601"/>
      <c r="D211" s="602"/>
      <c r="E211" s="603"/>
      <c r="F211" s="602"/>
    </row>
    <row r="212" spans="1:6">
      <c r="A212" s="181"/>
      <c r="B212" s="645" t="s">
        <v>471</v>
      </c>
    </row>
    <row r="213" spans="1:6" ht="120">
      <c r="A213" s="638"/>
      <c r="B213" s="197" t="s">
        <v>901</v>
      </c>
    </row>
    <row r="214" spans="1:6" ht="24">
      <c r="A214" s="638" t="s">
        <v>0</v>
      </c>
      <c r="B214" s="197" t="s">
        <v>900</v>
      </c>
    </row>
    <row r="215" spans="1:6" ht="24">
      <c r="A215" s="638" t="s">
        <v>1</v>
      </c>
      <c r="B215" s="197" t="s">
        <v>899</v>
      </c>
    </row>
    <row r="216" spans="1:6">
      <c r="A216" s="638" t="s">
        <v>898</v>
      </c>
      <c r="B216" s="197" t="s">
        <v>897</v>
      </c>
    </row>
    <row r="217" spans="1:6">
      <c r="A217" s="638" t="s">
        <v>896</v>
      </c>
      <c r="B217" s="197" t="s">
        <v>895</v>
      </c>
    </row>
    <row r="218" spans="1:6" ht="24">
      <c r="A218" s="638" t="s">
        <v>894</v>
      </c>
      <c r="B218" s="197" t="s">
        <v>893</v>
      </c>
    </row>
    <row r="219" spans="1:6">
      <c r="A219" s="638" t="s">
        <v>892</v>
      </c>
      <c r="B219" s="197" t="s">
        <v>891</v>
      </c>
    </row>
    <row r="220" spans="1:6" ht="24">
      <c r="A220" s="638" t="s">
        <v>890</v>
      </c>
      <c r="B220" s="197" t="s">
        <v>889</v>
      </c>
    </row>
    <row r="221" spans="1:6">
      <c r="A221" s="638" t="s">
        <v>888</v>
      </c>
      <c r="B221" s="197" t="s">
        <v>887</v>
      </c>
    </row>
    <row r="222" spans="1:6">
      <c r="A222" s="638" t="s">
        <v>886</v>
      </c>
      <c r="B222" s="197" t="s">
        <v>885</v>
      </c>
    </row>
    <row r="223" spans="1:6" ht="24">
      <c r="A223" s="638" t="s">
        <v>2</v>
      </c>
      <c r="B223" s="197" t="s">
        <v>884</v>
      </c>
    </row>
    <row r="224" spans="1:6" ht="24">
      <c r="A224" s="638" t="s">
        <v>883</v>
      </c>
      <c r="B224" s="197" t="s">
        <v>882</v>
      </c>
    </row>
    <row r="225" spans="1:2" ht="36">
      <c r="A225" s="638" t="s">
        <v>881</v>
      </c>
      <c r="B225" s="197" t="s">
        <v>880</v>
      </c>
    </row>
    <row r="226" spans="1:2" ht="15.6" customHeight="1">
      <c r="A226" s="638" t="s">
        <v>879</v>
      </c>
      <c r="B226" s="197" t="s">
        <v>878</v>
      </c>
    </row>
    <row r="227" spans="1:2" ht="51" customHeight="1">
      <c r="A227" s="638" t="s">
        <v>877</v>
      </c>
      <c r="B227" s="197" t="s">
        <v>876</v>
      </c>
    </row>
    <row r="228" spans="1:2">
      <c r="A228" s="638" t="s">
        <v>3</v>
      </c>
      <c r="B228" s="198" t="s">
        <v>875</v>
      </c>
    </row>
    <row r="229" spans="1:2" ht="24">
      <c r="A229" s="638" t="s">
        <v>874</v>
      </c>
      <c r="B229" s="197" t="s">
        <v>873</v>
      </c>
    </row>
    <row r="230" spans="1:2">
      <c r="A230" s="638" t="s">
        <v>872</v>
      </c>
      <c r="B230" s="197" t="s">
        <v>871</v>
      </c>
    </row>
    <row r="231" spans="1:2">
      <c r="A231" s="638" t="s">
        <v>870</v>
      </c>
      <c r="B231" s="197" t="s">
        <v>869</v>
      </c>
    </row>
    <row r="232" spans="1:2" ht="12.75" customHeight="1">
      <c r="A232" s="638" t="s">
        <v>4</v>
      </c>
      <c r="B232" s="198" t="s">
        <v>868</v>
      </c>
    </row>
    <row r="233" spans="1:2" ht="51" customHeight="1">
      <c r="A233" s="638" t="s">
        <v>867</v>
      </c>
      <c r="B233" s="197" t="s">
        <v>866</v>
      </c>
    </row>
    <row r="234" spans="1:2">
      <c r="A234" s="638" t="s">
        <v>143</v>
      </c>
      <c r="B234" s="198" t="s">
        <v>865</v>
      </c>
    </row>
    <row r="235" spans="1:2" ht="24">
      <c r="A235" s="638" t="s">
        <v>141</v>
      </c>
      <c r="B235" s="198" t="s">
        <v>864</v>
      </c>
    </row>
    <row r="236" spans="1:2" ht="36">
      <c r="A236" s="638" t="s">
        <v>139</v>
      </c>
      <c r="B236" s="197" t="s">
        <v>863</v>
      </c>
    </row>
    <row r="237" spans="1:2" ht="27" customHeight="1">
      <c r="A237" s="638" t="s">
        <v>125</v>
      </c>
      <c r="B237" s="197" t="s">
        <v>731</v>
      </c>
    </row>
    <row r="238" spans="1:2" ht="24">
      <c r="A238" s="638" t="s">
        <v>123</v>
      </c>
      <c r="B238" s="197" t="s">
        <v>862</v>
      </c>
    </row>
    <row r="239" spans="1:2" ht="36">
      <c r="A239" s="638" t="s">
        <v>121</v>
      </c>
      <c r="B239" s="197" t="s">
        <v>861</v>
      </c>
    </row>
    <row r="240" spans="1:2">
      <c r="A240" s="638"/>
      <c r="B240" s="198" t="s">
        <v>860</v>
      </c>
    </row>
    <row r="241" spans="1:2">
      <c r="A241" s="638"/>
      <c r="B241" s="197" t="s">
        <v>859</v>
      </c>
    </row>
    <row r="242" spans="1:2">
      <c r="A242" s="638"/>
      <c r="B242" s="197" t="s">
        <v>858</v>
      </c>
    </row>
    <row r="243" spans="1:2">
      <c r="A243" s="638"/>
      <c r="B243" s="197" t="s">
        <v>857</v>
      </c>
    </row>
    <row r="244" spans="1:2">
      <c r="A244" s="638"/>
      <c r="B244" s="197" t="s">
        <v>856</v>
      </c>
    </row>
    <row r="245" spans="1:2">
      <c r="A245" s="638"/>
      <c r="B245" s="197" t="s">
        <v>855</v>
      </c>
    </row>
    <row r="246" spans="1:2">
      <c r="A246" s="638"/>
      <c r="B246" s="197" t="s">
        <v>854</v>
      </c>
    </row>
    <row r="247" spans="1:2">
      <c r="A247" s="638"/>
      <c r="B247" s="197" t="s">
        <v>853</v>
      </c>
    </row>
    <row r="248" spans="1:2">
      <c r="A248" s="638"/>
      <c r="B248" s="197" t="s">
        <v>852</v>
      </c>
    </row>
    <row r="249" spans="1:2">
      <c r="A249" s="638"/>
      <c r="B249" s="197" t="s">
        <v>851</v>
      </c>
    </row>
    <row r="250" spans="1:2">
      <c r="A250" s="638"/>
      <c r="B250" s="197" t="s">
        <v>850</v>
      </c>
    </row>
    <row r="251" spans="1:2">
      <c r="A251" s="638"/>
      <c r="B251" s="197" t="s">
        <v>849</v>
      </c>
    </row>
    <row r="252" spans="1:2">
      <c r="A252" s="638"/>
      <c r="B252" s="197" t="s">
        <v>848</v>
      </c>
    </row>
    <row r="253" spans="1:2" ht="132">
      <c r="A253" s="638"/>
      <c r="B253" s="197" t="s">
        <v>847</v>
      </c>
    </row>
    <row r="254" spans="1:2" ht="144">
      <c r="A254" s="638"/>
      <c r="B254" s="197" t="s">
        <v>846</v>
      </c>
    </row>
    <row r="255" spans="1:2" ht="158.44999999999999" customHeight="1">
      <c r="A255" s="638"/>
      <c r="B255" s="197" t="s">
        <v>845</v>
      </c>
    </row>
    <row r="256" spans="1:2">
      <c r="A256" s="638"/>
      <c r="B256" s="198" t="s">
        <v>844</v>
      </c>
    </row>
    <row r="257" spans="1:2">
      <c r="A257" s="638"/>
      <c r="B257" s="197" t="s">
        <v>843</v>
      </c>
    </row>
    <row r="258" spans="1:2">
      <c r="A258" s="638"/>
      <c r="B258" s="197" t="s">
        <v>842</v>
      </c>
    </row>
    <row r="259" spans="1:2">
      <c r="A259" s="638"/>
      <c r="B259" s="197" t="s">
        <v>841</v>
      </c>
    </row>
    <row r="260" spans="1:2">
      <c r="A260" s="638"/>
      <c r="B260" s="198" t="s">
        <v>840</v>
      </c>
    </row>
    <row r="261" spans="1:2">
      <c r="A261" s="638"/>
      <c r="B261" s="197" t="s">
        <v>839</v>
      </c>
    </row>
    <row r="262" spans="1:2">
      <c r="A262" s="638"/>
      <c r="B262" s="198" t="s">
        <v>838</v>
      </c>
    </row>
    <row r="263" spans="1:2">
      <c r="A263" s="638"/>
      <c r="B263" s="197" t="s">
        <v>837</v>
      </c>
    </row>
    <row r="264" spans="1:2">
      <c r="A264" s="638"/>
      <c r="B264" s="197" t="s">
        <v>836</v>
      </c>
    </row>
    <row r="265" spans="1:2">
      <c r="A265" s="638"/>
      <c r="B265" s="197" t="s">
        <v>835</v>
      </c>
    </row>
    <row r="266" spans="1:2" ht="27.75" customHeight="1">
      <c r="A266" s="638" t="s">
        <v>119</v>
      </c>
      <c r="B266" s="197" t="s">
        <v>731</v>
      </c>
    </row>
    <row r="267" spans="1:2">
      <c r="A267" s="638" t="s">
        <v>117</v>
      </c>
      <c r="B267" s="198" t="s">
        <v>272</v>
      </c>
    </row>
    <row r="268" spans="1:2">
      <c r="A268" s="638"/>
      <c r="B268" s="197" t="s">
        <v>271</v>
      </c>
    </row>
    <row r="269" spans="1:2">
      <c r="A269" s="638"/>
      <c r="B269" s="197" t="s">
        <v>270</v>
      </c>
    </row>
    <row r="270" spans="1:2">
      <c r="A270" s="638"/>
      <c r="B270" s="197" t="s">
        <v>269</v>
      </c>
    </row>
    <row r="271" spans="1:2">
      <c r="A271" s="638"/>
      <c r="B271" s="197" t="s">
        <v>268</v>
      </c>
    </row>
    <row r="272" spans="1:2">
      <c r="A272" s="638"/>
      <c r="B272" s="197" t="s">
        <v>267</v>
      </c>
    </row>
    <row r="273" spans="1:2">
      <c r="A273" s="638"/>
      <c r="B273" s="197" t="s">
        <v>266</v>
      </c>
    </row>
    <row r="274" spans="1:2">
      <c r="A274" s="638"/>
      <c r="B274" s="197" t="s">
        <v>265</v>
      </c>
    </row>
    <row r="275" spans="1:2">
      <c r="A275" s="638"/>
      <c r="B275" s="197" t="s">
        <v>264</v>
      </c>
    </row>
    <row r="276" spans="1:2">
      <c r="A276" s="638"/>
      <c r="B276" s="197" t="s">
        <v>263</v>
      </c>
    </row>
    <row r="277" spans="1:2">
      <c r="A277" s="638"/>
      <c r="B277" s="197" t="s">
        <v>262</v>
      </c>
    </row>
    <row r="278" spans="1:2" ht="13.5" customHeight="1">
      <c r="A278" s="638"/>
      <c r="B278" s="197" t="s">
        <v>261</v>
      </c>
    </row>
    <row r="279" spans="1:2">
      <c r="A279" s="638"/>
      <c r="B279" s="197" t="s">
        <v>260</v>
      </c>
    </row>
    <row r="280" spans="1:2">
      <c r="A280" s="638"/>
      <c r="B280" s="197" t="s">
        <v>259</v>
      </c>
    </row>
    <row r="281" spans="1:2">
      <c r="A281" s="638"/>
      <c r="B281" s="197" t="s">
        <v>258</v>
      </c>
    </row>
    <row r="282" spans="1:2" ht="27" customHeight="1">
      <c r="A282" s="638"/>
      <c r="B282" s="197" t="s">
        <v>257</v>
      </c>
    </row>
    <row r="283" spans="1:2">
      <c r="A283" s="638"/>
      <c r="B283" s="197" t="s">
        <v>256</v>
      </c>
    </row>
    <row r="284" spans="1:2" ht="24">
      <c r="A284" s="638"/>
      <c r="B284" s="197" t="s">
        <v>255</v>
      </c>
    </row>
    <row r="285" spans="1:2">
      <c r="A285" s="638"/>
      <c r="B285" s="197" t="s">
        <v>254</v>
      </c>
    </row>
    <row r="286" spans="1:2" ht="14.25" customHeight="1">
      <c r="A286" s="638"/>
      <c r="B286" s="197" t="s">
        <v>253</v>
      </c>
    </row>
    <row r="287" spans="1:2">
      <c r="A287" s="638"/>
      <c r="B287" s="197" t="s">
        <v>252</v>
      </c>
    </row>
    <row r="288" spans="1:2" ht="24">
      <c r="A288" s="638"/>
      <c r="B288" s="197" t="s">
        <v>251</v>
      </c>
    </row>
    <row r="289" spans="1:6" ht="36">
      <c r="A289" s="638"/>
      <c r="B289" s="197" t="s">
        <v>250</v>
      </c>
    </row>
    <row r="290" spans="1:6" ht="24">
      <c r="A290" s="638"/>
      <c r="B290" s="197" t="s">
        <v>249</v>
      </c>
    </row>
    <row r="291" spans="1:6" ht="24">
      <c r="A291" s="638" t="s">
        <v>108</v>
      </c>
      <c r="B291" s="197" t="s">
        <v>247</v>
      </c>
    </row>
    <row r="292" spans="1:6" ht="72">
      <c r="A292" s="646" t="s">
        <v>729</v>
      </c>
      <c r="B292" s="198" t="s">
        <v>834</v>
      </c>
      <c r="C292" s="566"/>
      <c r="D292" s="567"/>
      <c r="E292" s="568"/>
      <c r="F292" s="567"/>
    </row>
    <row r="293" spans="1:6" ht="110.25">
      <c r="A293" s="646" t="s">
        <v>833</v>
      </c>
      <c r="B293" s="198" t="s">
        <v>832</v>
      </c>
      <c r="C293" s="566"/>
      <c r="D293" s="567"/>
      <c r="E293" s="568"/>
      <c r="F293" s="567"/>
    </row>
    <row r="294" spans="1:6">
      <c r="A294" s="646" t="s">
        <v>831</v>
      </c>
      <c r="B294" s="198" t="s">
        <v>830</v>
      </c>
      <c r="C294" s="566"/>
      <c r="D294" s="567"/>
      <c r="E294" s="568"/>
      <c r="F294" s="567"/>
    </row>
    <row r="295" spans="1:6" ht="36">
      <c r="A295" s="646"/>
      <c r="B295" s="198" t="s">
        <v>829</v>
      </c>
      <c r="C295" s="566"/>
      <c r="D295" s="567"/>
      <c r="E295" s="568"/>
      <c r="F295" s="567"/>
    </row>
    <row r="296" spans="1:6" ht="240.75" customHeight="1">
      <c r="A296" s="646" t="s">
        <v>828</v>
      </c>
      <c r="B296" s="198" t="s">
        <v>827</v>
      </c>
      <c r="C296" s="566"/>
      <c r="D296" s="567"/>
      <c r="E296" s="568"/>
      <c r="F296" s="567"/>
    </row>
    <row r="297" spans="1:6" ht="62.1" customHeight="1">
      <c r="A297" s="646"/>
      <c r="B297" s="197" t="s">
        <v>826</v>
      </c>
      <c r="C297" s="566"/>
      <c r="D297" s="567"/>
      <c r="E297" s="568"/>
      <c r="F297" s="567"/>
    </row>
    <row r="298" spans="1:6" ht="48">
      <c r="A298" s="646"/>
      <c r="B298" s="197" t="s">
        <v>825</v>
      </c>
      <c r="C298" s="566"/>
      <c r="D298" s="567"/>
      <c r="E298" s="568"/>
      <c r="F298" s="567"/>
    </row>
    <row r="299" spans="1:6">
      <c r="A299" s="646"/>
      <c r="B299" s="197" t="s">
        <v>730</v>
      </c>
      <c r="C299" s="566"/>
      <c r="D299" s="567"/>
      <c r="E299" s="568"/>
      <c r="F299" s="567"/>
    </row>
    <row r="300" spans="1:6">
      <c r="A300" s="646"/>
      <c r="B300" s="197"/>
      <c r="C300" s="566"/>
      <c r="D300" s="567"/>
      <c r="E300" s="568"/>
      <c r="F300" s="567"/>
    </row>
    <row r="301" spans="1:6" ht="15.75">
      <c r="A301" s="646"/>
      <c r="B301" s="619" t="s">
        <v>2943</v>
      </c>
      <c r="C301" s="566"/>
      <c r="D301" s="567"/>
      <c r="E301" s="568"/>
      <c r="F301" s="567"/>
    </row>
    <row r="302" spans="1:6">
      <c r="A302" s="643"/>
      <c r="C302" s="566"/>
      <c r="D302" s="567"/>
      <c r="E302" s="568"/>
      <c r="F302" s="567"/>
    </row>
    <row r="303" spans="1:6" ht="91.5">
      <c r="A303" s="643" t="s">
        <v>824</v>
      </c>
      <c r="B303" s="640" t="s">
        <v>2643</v>
      </c>
    </row>
    <row r="304" spans="1:6">
      <c r="A304" s="643"/>
      <c r="B304" s="641"/>
      <c r="C304" s="566" t="s">
        <v>671</v>
      </c>
      <c r="D304" s="567">
        <v>267.54000000000002</v>
      </c>
      <c r="E304" s="633"/>
      <c r="F304" s="567">
        <f>+D304*E304</f>
        <v>0</v>
      </c>
    </row>
    <row r="305" spans="1:6" ht="25.5">
      <c r="A305" s="643" t="s">
        <v>823</v>
      </c>
      <c r="B305" s="640" t="s">
        <v>2644</v>
      </c>
      <c r="C305" s="566"/>
      <c r="D305" s="567"/>
      <c r="E305" s="567"/>
      <c r="F305" s="567"/>
    </row>
    <row r="306" spans="1:6">
      <c r="A306" s="643"/>
      <c r="B306" s="641"/>
      <c r="C306" s="566" t="s">
        <v>671</v>
      </c>
      <c r="D306" s="567">
        <v>8.7799999999999994</v>
      </c>
      <c r="E306" s="633"/>
      <c r="F306" s="567">
        <f>+D306*E306</f>
        <v>0</v>
      </c>
    </row>
    <row r="307" spans="1:6" ht="64.5" customHeight="1">
      <c r="A307" s="643" t="s">
        <v>822</v>
      </c>
      <c r="B307" s="640" t="s">
        <v>2645</v>
      </c>
      <c r="C307" s="566"/>
      <c r="D307" s="567"/>
      <c r="E307" s="567"/>
      <c r="F307" s="567"/>
    </row>
    <row r="308" spans="1:6">
      <c r="A308" s="643"/>
      <c r="B308" s="641"/>
      <c r="C308" s="566" t="s">
        <v>671</v>
      </c>
      <c r="D308" s="567">
        <v>19.75</v>
      </c>
      <c r="E308" s="633"/>
      <c r="F308" s="567">
        <f>+D308*E308</f>
        <v>0</v>
      </c>
    </row>
    <row r="309" spans="1:6" ht="91.5">
      <c r="A309" s="643" t="s">
        <v>821</v>
      </c>
      <c r="B309" s="640" t="s">
        <v>2646</v>
      </c>
    </row>
    <row r="310" spans="1:6">
      <c r="A310" s="643"/>
      <c r="B310" s="641"/>
      <c r="C310" s="566" t="s">
        <v>671</v>
      </c>
      <c r="D310" s="567">
        <v>1438.1</v>
      </c>
      <c r="E310" s="633"/>
      <c r="F310" s="567">
        <f>+D310*E310</f>
        <v>0</v>
      </c>
    </row>
    <row r="311" spans="1:6">
      <c r="A311" s="643" t="s">
        <v>820</v>
      </c>
      <c r="B311" s="640" t="s">
        <v>2647</v>
      </c>
      <c r="C311" s="566"/>
      <c r="D311" s="567"/>
      <c r="E311" s="567"/>
      <c r="F311" s="567"/>
    </row>
    <row r="312" spans="1:6">
      <c r="A312" s="643"/>
      <c r="B312" s="641"/>
      <c r="C312" s="566" t="s">
        <v>671</v>
      </c>
      <c r="D312" s="567">
        <v>18.190000000000001</v>
      </c>
      <c r="E312" s="633"/>
      <c r="F312" s="567">
        <f>+D312*E312</f>
        <v>0</v>
      </c>
    </row>
    <row r="313" spans="1:6" ht="63.75">
      <c r="A313" s="643" t="s">
        <v>819</v>
      </c>
      <c r="B313" s="640" t="s">
        <v>2648</v>
      </c>
      <c r="C313" s="566"/>
      <c r="D313" s="567"/>
      <c r="E313" s="567"/>
      <c r="F313" s="567"/>
    </row>
    <row r="314" spans="1:6">
      <c r="A314" s="643"/>
      <c r="B314" s="641"/>
      <c r="C314" s="566" t="s">
        <v>671</v>
      </c>
      <c r="D314" s="567">
        <v>66.14</v>
      </c>
      <c r="E314" s="633"/>
      <c r="F314" s="567">
        <f>+D314*E314</f>
        <v>0</v>
      </c>
    </row>
    <row r="315" spans="1:6" ht="38.25">
      <c r="A315" s="643" t="s">
        <v>818</v>
      </c>
      <c r="B315" s="640" t="s">
        <v>2649</v>
      </c>
      <c r="C315" s="566"/>
      <c r="D315" s="567"/>
      <c r="E315" s="567"/>
      <c r="F315" s="567"/>
    </row>
    <row r="316" spans="1:6">
      <c r="A316" s="643"/>
      <c r="B316" s="641"/>
      <c r="C316" s="566" t="s">
        <v>671</v>
      </c>
      <c r="D316" s="567">
        <v>40.659999999999997</v>
      </c>
      <c r="E316" s="633"/>
      <c r="F316" s="567">
        <f>+D316*E316</f>
        <v>0</v>
      </c>
    </row>
    <row r="317" spans="1:6">
      <c r="A317" s="643"/>
      <c r="B317" s="641"/>
      <c r="C317" s="566"/>
      <c r="D317" s="567"/>
      <c r="E317" s="567"/>
      <c r="F317" s="567"/>
    </row>
    <row r="318" spans="1:6">
      <c r="A318" s="643" t="s">
        <v>817</v>
      </c>
      <c r="B318" s="641" t="s">
        <v>816</v>
      </c>
      <c r="C318" s="566" t="s">
        <v>193</v>
      </c>
      <c r="D318" s="567">
        <v>14.67</v>
      </c>
      <c r="E318" s="633"/>
      <c r="F318" s="567">
        <f>+D318*E318</f>
        <v>0</v>
      </c>
    </row>
    <row r="319" spans="1:6">
      <c r="A319" s="643"/>
      <c r="B319" s="641"/>
      <c r="C319" s="566"/>
      <c r="D319" s="567"/>
      <c r="E319" s="567"/>
      <c r="F319" s="567"/>
    </row>
    <row r="320" spans="1:6" ht="66">
      <c r="A320" s="643" t="s">
        <v>815</v>
      </c>
      <c r="B320" s="640" t="s">
        <v>2650</v>
      </c>
      <c r="C320" s="566"/>
      <c r="D320" s="567"/>
      <c r="E320" s="568"/>
      <c r="F320" s="567"/>
    </row>
    <row r="321" spans="1:6">
      <c r="A321" s="643"/>
      <c r="B321" s="641"/>
      <c r="C321" s="566" t="s">
        <v>671</v>
      </c>
      <c r="D321" s="567">
        <v>13.91</v>
      </c>
      <c r="E321" s="633"/>
      <c r="F321" s="567">
        <f>+D321*E321</f>
        <v>0</v>
      </c>
    </row>
    <row r="322" spans="1:6" ht="51">
      <c r="A322" s="643" t="s">
        <v>814</v>
      </c>
      <c r="B322" s="640" t="s">
        <v>2651</v>
      </c>
      <c r="C322" s="566"/>
      <c r="D322" s="567"/>
      <c r="E322" s="567"/>
      <c r="F322" s="567"/>
    </row>
    <row r="323" spans="1:6">
      <c r="A323" s="643" t="s">
        <v>179</v>
      </c>
      <c r="B323" s="641" t="s">
        <v>813</v>
      </c>
      <c r="C323" s="566" t="s">
        <v>671</v>
      </c>
      <c r="D323" s="567">
        <v>12.65</v>
      </c>
      <c r="E323" s="633"/>
      <c r="F323" s="567">
        <f>+D323*E323</f>
        <v>0</v>
      </c>
    </row>
    <row r="324" spans="1:6">
      <c r="A324" s="643"/>
      <c r="B324" s="641"/>
      <c r="C324" s="566"/>
      <c r="D324" s="567"/>
      <c r="E324" s="567"/>
      <c r="F324" s="567"/>
    </row>
    <row r="325" spans="1:6" ht="38.25">
      <c r="A325" s="643" t="s">
        <v>177</v>
      </c>
      <c r="B325" s="641" t="s">
        <v>812</v>
      </c>
      <c r="C325" s="197"/>
      <c r="D325" s="631"/>
      <c r="E325" s="631"/>
      <c r="F325" s="631"/>
    </row>
    <row r="326" spans="1:6">
      <c r="A326" s="643"/>
      <c r="B326" s="641"/>
      <c r="C326" s="566" t="s">
        <v>193</v>
      </c>
      <c r="D326" s="567">
        <v>334</v>
      </c>
      <c r="E326" s="633"/>
      <c r="F326" s="567">
        <f>+D326*E326</f>
        <v>0</v>
      </c>
    </row>
    <row r="327" spans="1:6">
      <c r="A327" s="643"/>
      <c r="B327" s="641"/>
      <c r="C327" s="566"/>
      <c r="D327" s="567"/>
      <c r="E327" s="567"/>
      <c r="F327" s="567"/>
    </row>
    <row r="328" spans="1:6">
      <c r="A328" s="643" t="s">
        <v>175</v>
      </c>
      <c r="B328" s="641" t="s">
        <v>811</v>
      </c>
      <c r="C328" s="566" t="s">
        <v>671</v>
      </c>
      <c r="D328" s="567">
        <v>3.46</v>
      </c>
      <c r="E328" s="633"/>
      <c r="F328" s="567">
        <f>+D328*E328</f>
        <v>0</v>
      </c>
    </row>
    <row r="329" spans="1:6">
      <c r="A329" s="643"/>
      <c r="B329" s="641"/>
      <c r="C329" s="566"/>
      <c r="D329" s="567"/>
      <c r="E329" s="567"/>
      <c r="F329" s="567"/>
    </row>
    <row r="330" spans="1:6" ht="38.25">
      <c r="A330" s="643" t="s">
        <v>173</v>
      </c>
      <c r="B330" s="641" t="s">
        <v>2652</v>
      </c>
      <c r="C330" s="566"/>
      <c r="D330" s="567"/>
      <c r="E330" s="567"/>
      <c r="F330" s="567"/>
    </row>
    <row r="331" spans="1:6">
      <c r="A331" s="643"/>
      <c r="B331" s="641"/>
      <c r="C331" s="566" t="s">
        <v>671</v>
      </c>
      <c r="D331" s="567">
        <v>0.55000000000000004</v>
      </c>
      <c r="E331" s="633"/>
      <c r="F331" s="567">
        <f>+D331*E331</f>
        <v>0</v>
      </c>
    </row>
    <row r="332" spans="1:6">
      <c r="A332" s="643" t="s">
        <v>171</v>
      </c>
      <c r="B332" s="641" t="s">
        <v>2653</v>
      </c>
      <c r="C332" s="566"/>
      <c r="D332" s="567"/>
      <c r="E332" s="567"/>
      <c r="F332" s="567"/>
    </row>
    <row r="333" spans="1:6" ht="78.95" customHeight="1">
      <c r="A333" s="643"/>
      <c r="B333" s="641" t="s">
        <v>810</v>
      </c>
      <c r="C333" s="566"/>
      <c r="D333" s="567"/>
      <c r="E333" s="567"/>
      <c r="F333" s="567"/>
    </row>
    <row r="334" spans="1:6">
      <c r="A334" s="643"/>
      <c r="B334" s="641"/>
      <c r="C334" s="566" t="s">
        <v>193</v>
      </c>
      <c r="D334" s="567">
        <v>14.67</v>
      </c>
      <c r="E334" s="633"/>
      <c r="F334" s="567">
        <f>+D334*E334</f>
        <v>0</v>
      </c>
    </row>
    <row r="335" spans="1:6" ht="66">
      <c r="A335" s="643" t="s">
        <v>809</v>
      </c>
      <c r="B335" s="640" t="s">
        <v>2654</v>
      </c>
      <c r="C335" s="566"/>
      <c r="D335" s="567"/>
      <c r="E335" s="568"/>
      <c r="F335" s="567"/>
    </row>
    <row r="336" spans="1:6">
      <c r="A336" s="643"/>
      <c r="B336" s="641"/>
      <c r="C336" s="566" t="s">
        <v>671</v>
      </c>
      <c r="D336" s="567">
        <v>90.95</v>
      </c>
      <c r="E336" s="633"/>
      <c r="F336" s="567">
        <f>+D336*E336</f>
        <v>0</v>
      </c>
    </row>
    <row r="337" spans="1:6" ht="66">
      <c r="A337" s="643" t="s">
        <v>808</v>
      </c>
      <c r="B337" s="640" t="s">
        <v>2655</v>
      </c>
      <c r="C337" s="566"/>
      <c r="D337" s="567"/>
      <c r="F337" s="567"/>
    </row>
    <row r="338" spans="1:6">
      <c r="A338" s="643"/>
      <c r="B338" s="641"/>
      <c r="C338" s="566" t="s">
        <v>671</v>
      </c>
      <c r="D338" s="567">
        <v>194.14</v>
      </c>
      <c r="E338" s="633"/>
      <c r="F338" s="567">
        <f>+D338*E338</f>
        <v>0</v>
      </c>
    </row>
    <row r="339" spans="1:6" ht="51">
      <c r="A339" s="643" t="s">
        <v>807</v>
      </c>
      <c r="B339" s="640" t="s">
        <v>2656</v>
      </c>
      <c r="C339" s="566"/>
      <c r="D339" s="567"/>
      <c r="E339" s="567"/>
      <c r="F339" s="567"/>
    </row>
    <row r="340" spans="1:6">
      <c r="A340" s="643"/>
      <c r="B340" s="641"/>
      <c r="C340" s="566" t="s">
        <v>671</v>
      </c>
      <c r="D340" s="567">
        <v>2.5499999999999998</v>
      </c>
      <c r="E340" s="633"/>
      <c r="F340" s="567">
        <f>+D340*E340</f>
        <v>0</v>
      </c>
    </row>
    <row r="341" spans="1:6" ht="66">
      <c r="A341" s="643" t="s">
        <v>806</v>
      </c>
      <c r="B341" s="640" t="s">
        <v>2657</v>
      </c>
      <c r="C341" s="566"/>
      <c r="D341" s="567"/>
      <c r="F341" s="567"/>
    </row>
    <row r="342" spans="1:6">
      <c r="A342" s="643"/>
      <c r="B342" s="641"/>
      <c r="C342" s="566" t="s">
        <v>671</v>
      </c>
      <c r="D342" s="567">
        <v>23.44</v>
      </c>
      <c r="E342" s="633"/>
      <c r="F342" s="567">
        <f>+D342*E342</f>
        <v>0</v>
      </c>
    </row>
    <row r="343" spans="1:6" ht="66">
      <c r="A343" s="643" t="s">
        <v>805</v>
      </c>
      <c r="B343" s="640" t="s">
        <v>2658</v>
      </c>
      <c r="C343" s="566"/>
      <c r="D343" s="567"/>
      <c r="F343" s="567"/>
    </row>
    <row r="344" spans="1:6">
      <c r="A344" s="643"/>
      <c r="B344" s="640"/>
      <c r="C344" s="566" t="s">
        <v>671</v>
      </c>
      <c r="D344" s="567">
        <v>45.722999999999999</v>
      </c>
      <c r="E344" s="633"/>
      <c r="F344" s="567">
        <f>+D344*E344</f>
        <v>0</v>
      </c>
    </row>
    <row r="345" spans="1:6" ht="66">
      <c r="A345" s="643" t="s">
        <v>804</v>
      </c>
      <c r="B345" s="640" t="s">
        <v>2659</v>
      </c>
      <c r="C345" s="566"/>
      <c r="D345" s="567"/>
      <c r="E345" s="568"/>
      <c r="F345" s="567"/>
    </row>
    <row r="346" spans="1:6">
      <c r="A346" s="643"/>
      <c r="B346" s="640"/>
      <c r="C346" s="566" t="s">
        <v>671</v>
      </c>
      <c r="D346" s="567">
        <v>11.47</v>
      </c>
      <c r="E346" s="633"/>
      <c r="F346" s="567">
        <f>+D346*E346</f>
        <v>0</v>
      </c>
    </row>
    <row r="347" spans="1:6" ht="66">
      <c r="A347" s="643" t="s">
        <v>803</v>
      </c>
      <c r="B347" s="640" t="s">
        <v>2660</v>
      </c>
      <c r="C347" s="566"/>
      <c r="D347" s="567"/>
      <c r="E347" s="568"/>
      <c r="F347" s="567"/>
    </row>
    <row r="348" spans="1:6">
      <c r="A348" s="643"/>
      <c r="B348" s="640"/>
      <c r="C348" s="566" t="s">
        <v>671</v>
      </c>
      <c r="D348" s="567">
        <v>76.319999999999993</v>
      </c>
      <c r="E348" s="633"/>
      <c r="F348" s="567">
        <f>+D348*E348</f>
        <v>0</v>
      </c>
    </row>
    <row r="349" spans="1:6" ht="66">
      <c r="A349" s="643" t="s">
        <v>802</v>
      </c>
      <c r="B349" s="640" t="s">
        <v>2661</v>
      </c>
      <c r="C349" s="197"/>
      <c r="D349" s="631"/>
      <c r="E349" s="631"/>
      <c r="F349" s="631"/>
    </row>
    <row r="350" spans="1:6">
      <c r="A350" s="643"/>
      <c r="B350" s="640"/>
      <c r="C350" s="566" t="s">
        <v>671</v>
      </c>
      <c r="D350" s="567">
        <v>118.53</v>
      </c>
      <c r="E350" s="633"/>
      <c r="F350" s="567">
        <f>+D350*E350</f>
        <v>0</v>
      </c>
    </row>
    <row r="351" spans="1:6" ht="76.5">
      <c r="A351" s="643" t="s">
        <v>801</v>
      </c>
      <c r="B351" s="640" t="s">
        <v>2662</v>
      </c>
      <c r="C351" s="566"/>
      <c r="D351" s="567"/>
      <c r="F351" s="567"/>
    </row>
    <row r="352" spans="1:6">
      <c r="A352" s="643"/>
      <c r="B352" s="641"/>
      <c r="C352" s="566" t="s">
        <v>671</v>
      </c>
      <c r="D352" s="567">
        <v>445.84</v>
      </c>
      <c r="E352" s="633"/>
      <c r="F352" s="567">
        <f>+D352*E352</f>
        <v>0</v>
      </c>
    </row>
    <row r="353" spans="1:6" ht="63.75">
      <c r="A353" s="647" t="s">
        <v>800</v>
      </c>
      <c r="B353" s="640" t="s">
        <v>2663</v>
      </c>
      <c r="C353" s="566"/>
      <c r="D353" s="567"/>
      <c r="E353" s="567"/>
      <c r="F353" s="567"/>
    </row>
    <row r="354" spans="1:6">
      <c r="A354" s="643"/>
      <c r="B354" s="641"/>
      <c r="C354" s="566" t="s">
        <v>671</v>
      </c>
      <c r="D354" s="567">
        <v>2.13</v>
      </c>
      <c r="E354" s="633"/>
      <c r="F354" s="567">
        <f>+D354*E354</f>
        <v>0</v>
      </c>
    </row>
    <row r="355" spans="1:6" ht="63.75">
      <c r="A355" s="643" t="s">
        <v>799</v>
      </c>
      <c r="B355" s="640" t="s">
        <v>2664</v>
      </c>
      <c r="C355" s="566"/>
      <c r="D355" s="567"/>
      <c r="F355" s="567"/>
    </row>
    <row r="356" spans="1:6">
      <c r="A356" s="643"/>
      <c r="B356" s="641"/>
      <c r="C356" s="566" t="s">
        <v>671</v>
      </c>
      <c r="D356" s="567">
        <v>555.62</v>
      </c>
      <c r="E356" s="633"/>
      <c r="F356" s="567">
        <f>+D356*E356</f>
        <v>0</v>
      </c>
    </row>
    <row r="357" spans="1:6" ht="51">
      <c r="A357" s="647" t="s">
        <v>798</v>
      </c>
      <c r="B357" s="640" t="s">
        <v>2665</v>
      </c>
      <c r="C357" s="566"/>
      <c r="D357" s="567"/>
      <c r="E357" s="567"/>
      <c r="F357" s="567"/>
    </row>
    <row r="358" spans="1:6">
      <c r="A358" s="643" t="s">
        <v>179</v>
      </c>
      <c r="B358" s="641" t="s">
        <v>2666</v>
      </c>
      <c r="C358" s="566" t="s">
        <v>671</v>
      </c>
      <c r="D358" s="567">
        <v>51.42</v>
      </c>
      <c r="E358" s="633"/>
      <c r="F358" s="567">
        <f>+D358*E358</f>
        <v>0</v>
      </c>
    </row>
    <row r="359" spans="1:6">
      <c r="A359" s="643" t="s">
        <v>177</v>
      </c>
      <c r="B359" s="641" t="s">
        <v>2667</v>
      </c>
      <c r="C359" s="566" t="s">
        <v>671</v>
      </c>
      <c r="D359" s="567">
        <v>21.32</v>
      </c>
      <c r="E359" s="633"/>
      <c r="F359" s="567">
        <f>+D359*E359</f>
        <v>0</v>
      </c>
    </row>
    <row r="360" spans="1:6">
      <c r="A360" s="643"/>
      <c r="B360" s="641"/>
      <c r="C360" s="566"/>
      <c r="D360" s="567"/>
      <c r="E360" s="567"/>
      <c r="F360" s="567"/>
    </row>
    <row r="361" spans="1:6" ht="53.25">
      <c r="A361" s="643" t="s">
        <v>797</v>
      </c>
      <c r="B361" s="640" t="s">
        <v>2668</v>
      </c>
    </row>
    <row r="362" spans="1:6">
      <c r="A362" s="643"/>
      <c r="B362" s="631"/>
      <c r="C362" s="566" t="s">
        <v>671</v>
      </c>
      <c r="D362" s="567">
        <v>9.15</v>
      </c>
      <c r="E362" s="633"/>
      <c r="F362" s="567">
        <f>+D362*E362</f>
        <v>0</v>
      </c>
    </row>
    <row r="363" spans="1:6" ht="53.25">
      <c r="A363" s="643" t="s">
        <v>796</v>
      </c>
      <c r="B363" s="640" t="s">
        <v>2669</v>
      </c>
      <c r="C363" s="566"/>
      <c r="D363" s="567"/>
      <c r="E363" s="568"/>
      <c r="F363" s="567"/>
    </row>
    <row r="364" spans="1:6">
      <c r="A364" s="643"/>
      <c r="B364" s="631"/>
      <c r="C364" s="566" t="s">
        <v>671</v>
      </c>
      <c r="D364" s="567">
        <v>23.18</v>
      </c>
      <c r="E364" s="633"/>
      <c r="F364" s="567">
        <f>+D364*E364</f>
        <v>0</v>
      </c>
    </row>
    <row r="365" spans="1:6" ht="53.25">
      <c r="A365" s="643" t="s">
        <v>795</v>
      </c>
      <c r="B365" s="640" t="s">
        <v>2670</v>
      </c>
      <c r="C365" s="566"/>
      <c r="F365" s="567"/>
    </row>
    <row r="366" spans="1:6">
      <c r="A366" s="643"/>
      <c r="B366" s="631"/>
      <c r="C366" s="566" t="s">
        <v>671</v>
      </c>
      <c r="D366" s="567">
        <v>15.22</v>
      </c>
      <c r="E366" s="633"/>
      <c r="F366" s="567">
        <f>+D366*E366</f>
        <v>0</v>
      </c>
    </row>
    <row r="367" spans="1:6" ht="53.25">
      <c r="A367" s="643" t="s">
        <v>794</v>
      </c>
      <c r="B367" s="640" t="s">
        <v>2671</v>
      </c>
      <c r="C367" s="566"/>
      <c r="F367" s="567"/>
    </row>
    <row r="368" spans="1:6">
      <c r="A368" s="643"/>
      <c r="B368" s="631"/>
      <c r="C368" s="566" t="s">
        <v>671</v>
      </c>
      <c r="D368" s="567">
        <v>3.27</v>
      </c>
      <c r="E368" s="633"/>
      <c r="F368" s="567">
        <f>+D368*E368</f>
        <v>0</v>
      </c>
    </row>
    <row r="369" spans="1:6" ht="53.25">
      <c r="A369" s="643" t="s">
        <v>793</v>
      </c>
      <c r="B369" s="640" t="s">
        <v>2672</v>
      </c>
      <c r="C369" s="566"/>
      <c r="F369" s="567"/>
    </row>
    <row r="370" spans="1:6">
      <c r="A370" s="643"/>
      <c r="B370" s="631"/>
      <c r="C370" s="566" t="s">
        <v>671</v>
      </c>
      <c r="D370" s="567">
        <v>1.23</v>
      </c>
      <c r="E370" s="633"/>
      <c r="F370" s="567">
        <f>+D370*E370</f>
        <v>0</v>
      </c>
    </row>
    <row r="371" spans="1:6" ht="53.25">
      <c r="A371" s="643" t="s">
        <v>792</v>
      </c>
      <c r="B371" s="640" t="s">
        <v>2673</v>
      </c>
      <c r="C371" s="566"/>
      <c r="F371" s="567"/>
    </row>
    <row r="372" spans="1:6">
      <c r="A372" s="643"/>
      <c r="B372" s="631"/>
      <c r="C372" s="566" t="s">
        <v>671</v>
      </c>
      <c r="D372" s="567">
        <v>6</v>
      </c>
      <c r="E372" s="633"/>
      <c r="F372" s="567">
        <f>+D372*E372</f>
        <v>0</v>
      </c>
    </row>
    <row r="373" spans="1:6" ht="53.25">
      <c r="A373" s="643" t="s">
        <v>791</v>
      </c>
      <c r="B373" s="640" t="s">
        <v>2674</v>
      </c>
      <c r="C373" s="566"/>
      <c r="D373" s="567"/>
      <c r="E373" s="567"/>
      <c r="F373" s="567"/>
    </row>
    <row r="374" spans="1:6">
      <c r="A374" s="643"/>
      <c r="B374" s="631"/>
      <c r="C374" s="566" t="s">
        <v>671</v>
      </c>
      <c r="D374" s="567">
        <v>10.8</v>
      </c>
      <c r="E374" s="633"/>
      <c r="F374" s="567">
        <f>+D374*E374</f>
        <v>0</v>
      </c>
    </row>
    <row r="375" spans="1:6" ht="53.25">
      <c r="A375" s="643" t="s">
        <v>790</v>
      </c>
      <c r="B375" s="640" t="s">
        <v>2675</v>
      </c>
      <c r="C375" s="566"/>
      <c r="D375" s="567"/>
      <c r="E375" s="567"/>
      <c r="F375" s="567"/>
    </row>
    <row r="376" spans="1:6">
      <c r="A376" s="643"/>
      <c r="B376" s="631"/>
      <c r="C376" s="566" t="s">
        <v>671</v>
      </c>
      <c r="D376" s="567">
        <v>1.08</v>
      </c>
      <c r="E376" s="633"/>
      <c r="F376" s="567">
        <f>+D376*E376</f>
        <v>0</v>
      </c>
    </row>
    <row r="377" spans="1:6" ht="53.25">
      <c r="A377" s="643" t="s">
        <v>789</v>
      </c>
      <c r="B377" s="640" t="s">
        <v>2676</v>
      </c>
      <c r="C377" s="566"/>
      <c r="D377" s="567"/>
      <c r="E377" s="567"/>
      <c r="F377" s="567"/>
    </row>
    <row r="378" spans="1:6">
      <c r="A378" s="643"/>
      <c r="B378" s="631"/>
      <c r="C378" s="566" t="s">
        <v>671</v>
      </c>
      <c r="D378" s="567">
        <v>0.6</v>
      </c>
      <c r="E378" s="633"/>
      <c r="F378" s="567">
        <f>+D378*E378</f>
        <v>0</v>
      </c>
    </row>
    <row r="379" spans="1:6" ht="53.25">
      <c r="A379" s="643" t="s">
        <v>788</v>
      </c>
      <c r="B379" s="640" t="s">
        <v>2677</v>
      </c>
      <c r="C379" s="566"/>
      <c r="D379" s="567"/>
      <c r="E379" s="567"/>
      <c r="F379" s="567"/>
    </row>
    <row r="380" spans="1:6">
      <c r="A380" s="643"/>
      <c r="B380" s="631"/>
      <c r="C380" s="566" t="s">
        <v>671</v>
      </c>
      <c r="D380" s="567">
        <v>0.48</v>
      </c>
      <c r="E380" s="633"/>
      <c r="F380" s="567">
        <f>+D380*E380</f>
        <v>0</v>
      </c>
    </row>
    <row r="381" spans="1:6" ht="66" customHeight="1">
      <c r="A381" s="643" t="s">
        <v>787</v>
      </c>
      <c r="B381" s="640" t="s">
        <v>2678</v>
      </c>
      <c r="C381" s="566"/>
      <c r="D381" s="567"/>
      <c r="E381" s="567"/>
      <c r="F381" s="567"/>
    </row>
    <row r="382" spans="1:6">
      <c r="A382" s="643"/>
      <c r="B382" s="631"/>
      <c r="C382" s="566" t="s">
        <v>671</v>
      </c>
      <c r="D382" s="567">
        <v>16.2</v>
      </c>
      <c r="E382" s="633"/>
      <c r="F382" s="567">
        <f>+D382*E382</f>
        <v>0</v>
      </c>
    </row>
    <row r="383" spans="1:6" ht="53.25">
      <c r="A383" s="643" t="s">
        <v>786</v>
      </c>
      <c r="B383" s="640" t="s">
        <v>2679</v>
      </c>
      <c r="C383" s="566"/>
      <c r="D383" s="631"/>
      <c r="E383" s="567"/>
      <c r="F383" s="567"/>
    </row>
    <row r="384" spans="1:6">
      <c r="A384" s="643"/>
      <c r="B384" s="631"/>
      <c r="C384" s="566" t="s">
        <v>671</v>
      </c>
      <c r="D384" s="567">
        <v>2.76</v>
      </c>
      <c r="E384" s="633"/>
      <c r="F384" s="567">
        <f>+D384*E384</f>
        <v>0</v>
      </c>
    </row>
    <row r="385" spans="1:6" ht="53.25">
      <c r="A385" s="647" t="s">
        <v>785</v>
      </c>
      <c r="B385" s="640" t="s">
        <v>2680</v>
      </c>
      <c r="C385" s="566"/>
      <c r="D385" s="567"/>
      <c r="E385" s="567"/>
      <c r="F385" s="567"/>
    </row>
    <row r="386" spans="1:6">
      <c r="A386" s="643"/>
      <c r="B386" s="631"/>
      <c r="C386" s="566" t="s">
        <v>671</v>
      </c>
      <c r="D386" s="567">
        <v>76.94</v>
      </c>
      <c r="E386" s="633"/>
      <c r="F386" s="567">
        <f>+D386*E386</f>
        <v>0</v>
      </c>
    </row>
    <row r="387" spans="1:6" ht="51">
      <c r="A387" s="643" t="s">
        <v>784</v>
      </c>
      <c r="B387" s="630" t="s">
        <v>2681</v>
      </c>
      <c r="C387" s="566"/>
      <c r="D387" s="631"/>
      <c r="E387" s="567"/>
      <c r="F387" s="567"/>
    </row>
    <row r="388" spans="1:6">
      <c r="A388" s="643"/>
      <c r="B388" s="631"/>
      <c r="C388" s="566" t="s">
        <v>671</v>
      </c>
      <c r="D388" s="567">
        <v>15.28</v>
      </c>
      <c r="E388" s="633"/>
      <c r="F388" s="567">
        <f>+D388*E388</f>
        <v>0</v>
      </c>
    </row>
    <row r="389" spans="1:6" ht="53.25">
      <c r="A389" s="643" t="s">
        <v>783</v>
      </c>
      <c r="B389" s="640" t="s">
        <v>2682</v>
      </c>
      <c r="C389" s="566"/>
      <c r="D389" s="567"/>
      <c r="E389" s="568"/>
      <c r="F389" s="567"/>
    </row>
    <row r="390" spans="1:6">
      <c r="A390" s="643"/>
      <c r="B390" s="631"/>
      <c r="C390" s="566" t="s">
        <v>671</v>
      </c>
      <c r="D390" s="567">
        <v>64.03</v>
      </c>
      <c r="E390" s="633"/>
      <c r="F390" s="567">
        <f>+D390*E390</f>
        <v>0</v>
      </c>
    </row>
    <row r="391" spans="1:6" ht="53.25">
      <c r="A391" s="643" t="s">
        <v>782</v>
      </c>
      <c r="B391" s="640" t="s">
        <v>2683</v>
      </c>
      <c r="C391" s="566"/>
      <c r="E391" s="568"/>
      <c r="F391" s="567"/>
    </row>
    <row r="392" spans="1:6">
      <c r="A392" s="643"/>
      <c r="B392" s="631"/>
      <c r="C392" s="566" t="s">
        <v>671</v>
      </c>
      <c r="D392" s="567">
        <v>1438.24</v>
      </c>
      <c r="E392" s="633"/>
      <c r="F392" s="567">
        <f>+D392*E392</f>
        <v>0</v>
      </c>
    </row>
    <row r="393" spans="1:6" ht="53.25">
      <c r="A393" s="643" t="s">
        <v>781</v>
      </c>
      <c r="B393" s="640" t="s">
        <v>2684</v>
      </c>
      <c r="C393" s="566"/>
      <c r="D393" s="567"/>
      <c r="E393" s="567"/>
      <c r="F393" s="567"/>
    </row>
    <row r="394" spans="1:6">
      <c r="A394" s="643"/>
      <c r="B394" s="631"/>
      <c r="C394" s="566" t="s">
        <v>671</v>
      </c>
      <c r="D394" s="567">
        <v>11.29</v>
      </c>
      <c r="E394" s="633"/>
      <c r="F394" s="567">
        <f>+D394*E394</f>
        <v>0</v>
      </c>
    </row>
    <row r="395" spans="1:6" ht="38.25">
      <c r="A395" s="643" t="s">
        <v>780</v>
      </c>
      <c r="B395" s="630" t="s">
        <v>2685</v>
      </c>
      <c r="C395" s="566"/>
      <c r="D395" s="567"/>
      <c r="E395" s="567"/>
      <c r="F395" s="567"/>
    </row>
    <row r="396" spans="1:6">
      <c r="A396" s="643"/>
      <c r="B396" s="631"/>
      <c r="C396" s="566" t="s">
        <v>193</v>
      </c>
      <c r="D396" s="567">
        <v>435.2</v>
      </c>
      <c r="E396" s="633"/>
      <c r="F396" s="567">
        <f>+D396*E396</f>
        <v>0</v>
      </c>
    </row>
    <row r="397" spans="1:6">
      <c r="A397" s="643"/>
      <c r="B397" s="631"/>
      <c r="C397" s="566"/>
      <c r="D397" s="567"/>
      <c r="E397" s="567"/>
      <c r="F397" s="567"/>
    </row>
    <row r="398" spans="1:6" ht="51">
      <c r="A398" s="643" t="s">
        <v>779</v>
      </c>
      <c r="B398" s="640" t="s">
        <v>2686</v>
      </c>
      <c r="C398" s="566"/>
      <c r="E398" s="568"/>
      <c r="F398" s="567"/>
    </row>
    <row r="399" spans="1:6">
      <c r="A399" s="643" t="s">
        <v>179</v>
      </c>
      <c r="B399" s="631" t="s">
        <v>2687</v>
      </c>
      <c r="C399" s="566" t="s">
        <v>671</v>
      </c>
      <c r="D399" s="567">
        <v>27.27</v>
      </c>
      <c r="E399" s="633"/>
      <c r="F399" s="567">
        <f>+D399*E399</f>
        <v>0</v>
      </c>
    </row>
    <row r="400" spans="1:6">
      <c r="A400" s="643" t="s">
        <v>177</v>
      </c>
      <c r="B400" s="631" t="s">
        <v>2688</v>
      </c>
      <c r="C400" s="566" t="s">
        <v>671</v>
      </c>
      <c r="D400" s="567">
        <v>18.38</v>
      </c>
      <c r="E400" s="633"/>
      <c r="F400" s="567">
        <f>+D400*E400</f>
        <v>0</v>
      </c>
    </row>
    <row r="401" spans="1:6">
      <c r="A401" s="643" t="s">
        <v>175</v>
      </c>
      <c r="B401" s="631" t="s">
        <v>2689</v>
      </c>
      <c r="C401" s="566" t="s">
        <v>671</v>
      </c>
      <c r="D401" s="567">
        <v>4.8099999999999996</v>
      </c>
      <c r="E401" s="633"/>
      <c r="F401" s="567">
        <f>+D401*E401</f>
        <v>0</v>
      </c>
    </row>
    <row r="402" spans="1:6">
      <c r="A402" s="643"/>
      <c r="B402" s="631"/>
      <c r="C402" s="566"/>
      <c r="E402" s="568"/>
      <c r="F402" s="567"/>
    </row>
    <row r="403" spans="1:6" ht="45" customHeight="1">
      <c r="A403" s="643" t="s">
        <v>778</v>
      </c>
      <c r="B403" s="630" t="s">
        <v>2690</v>
      </c>
      <c r="C403" s="566"/>
      <c r="E403" s="568"/>
      <c r="F403" s="567"/>
    </row>
    <row r="404" spans="1:6">
      <c r="A404" s="643" t="s">
        <v>179</v>
      </c>
      <c r="B404" s="631" t="s">
        <v>2691</v>
      </c>
      <c r="C404" s="566" t="s">
        <v>671</v>
      </c>
      <c r="D404" s="567">
        <v>6.64</v>
      </c>
      <c r="E404" s="633"/>
      <c r="F404" s="567">
        <f>+D404*E404</f>
        <v>0</v>
      </c>
    </row>
    <row r="405" spans="1:6">
      <c r="A405" s="643" t="s">
        <v>177</v>
      </c>
      <c r="B405" s="631" t="s">
        <v>2692</v>
      </c>
      <c r="C405" s="566" t="s">
        <v>671</v>
      </c>
      <c r="D405" s="567">
        <v>0.55000000000000004</v>
      </c>
      <c r="E405" s="633"/>
      <c r="F405" s="567">
        <f>+D405*E405</f>
        <v>0</v>
      </c>
    </row>
    <row r="406" spans="1:6">
      <c r="A406" s="643" t="s">
        <v>175</v>
      </c>
      <c r="B406" s="631" t="s">
        <v>2693</v>
      </c>
      <c r="C406" s="566" t="s">
        <v>671</v>
      </c>
      <c r="D406" s="567">
        <v>4.26</v>
      </c>
      <c r="E406" s="633"/>
      <c r="F406" s="567">
        <f>+D406*E406</f>
        <v>0</v>
      </c>
    </row>
    <row r="407" spans="1:6">
      <c r="A407" s="643"/>
      <c r="B407" s="631"/>
      <c r="C407" s="566"/>
      <c r="E407" s="568"/>
      <c r="F407" s="567"/>
    </row>
    <row r="408" spans="1:6" ht="51">
      <c r="A408" s="643" t="s">
        <v>777</v>
      </c>
      <c r="B408" s="630" t="s">
        <v>2694</v>
      </c>
      <c r="C408" s="566"/>
      <c r="D408" s="567"/>
      <c r="E408" s="567"/>
      <c r="F408" s="567"/>
    </row>
    <row r="409" spans="1:6">
      <c r="A409" s="643"/>
      <c r="B409" s="631"/>
      <c r="C409" s="566" t="s">
        <v>671</v>
      </c>
      <c r="D409" s="567">
        <v>87.63</v>
      </c>
      <c r="E409" s="633"/>
      <c r="F409" s="567">
        <f>+D409*E409</f>
        <v>0</v>
      </c>
    </row>
    <row r="410" spans="1:6" ht="51">
      <c r="A410" s="643" t="s">
        <v>776</v>
      </c>
      <c r="B410" s="630" t="s">
        <v>2695</v>
      </c>
      <c r="C410" s="566"/>
      <c r="D410" s="567"/>
      <c r="E410" s="567"/>
      <c r="F410" s="567"/>
    </row>
    <row r="411" spans="1:6">
      <c r="A411" s="643"/>
      <c r="B411" s="631"/>
      <c r="C411" s="566" t="s">
        <v>671</v>
      </c>
      <c r="D411" s="567">
        <v>6.84</v>
      </c>
      <c r="E411" s="633"/>
      <c r="F411" s="567">
        <f>+D411*E411</f>
        <v>0</v>
      </c>
    </row>
    <row r="412" spans="1:6" ht="102">
      <c r="A412" s="643" t="s">
        <v>775</v>
      </c>
      <c r="B412" s="630" t="s">
        <v>2696</v>
      </c>
      <c r="C412" s="566"/>
      <c r="D412" s="567"/>
      <c r="E412" s="568"/>
      <c r="F412" s="567"/>
    </row>
    <row r="413" spans="1:6">
      <c r="A413" s="643"/>
      <c r="B413" s="630"/>
      <c r="C413" s="566"/>
      <c r="D413" s="567"/>
      <c r="E413" s="568"/>
      <c r="F413" s="567"/>
    </row>
    <row r="414" spans="1:6">
      <c r="A414" s="647" t="s">
        <v>179</v>
      </c>
      <c r="B414" s="640" t="s">
        <v>774</v>
      </c>
      <c r="C414" s="566" t="s">
        <v>42</v>
      </c>
      <c r="D414" s="567">
        <v>143834.5</v>
      </c>
      <c r="E414" s="633"/>
      <c r="F414" s="567">
        <f>+D414*E414</f>
        <v>0</v>
      </c>
    </row>
    <row r="415" spans="1:6">
      <c r="A415" s="647" t="s">
        <v>177</v>
      </c>
      <c r="B415" s="640" t="s">
        <v>773</v>
      </c>
      <c r="C415" s="566" t="s">
        <v>42</v>
      </c>
      <c r="D415" s="567">
        <v>208282</v>
      </c>
      <c r="E415" s="633"/>
      <c r="F415" s="567">
        <f>+D415*E415</f>
        <v>0</v>
      </c>
    </row>
    <row r="416" spans="1:6">
      <c r="A416" s="647" t="s">
        <v>175</v>
      </c>
      <c r="B416" s="640" t="s">
        <v>772</v>
      </c>
      <c r="C416" s="566" t="s">
        <v>42</v>
      </c>
      <c r="D416" s="567">
        <v>377735</v>
      </c>
      <c r="E416" s="633"/>
      <c r="F416" s="567">
        <f>+D416*E416</f>
        <v>0</v>
      </c>
    </row>
    <row r="417" spans="1:6">
      <c r="A417" s="647"/>
      <c r="B417" s="640"/>
      <c r="C417" s="566"/>
      <c r="D417" s="567"/>
      <c r="E417" s="567"/>
      <c r="F417" s="567"/>
    </row>
    <row r="418" spans="1:6" ht="25.5">
      <c r="A418" s="647" t="s">
        <v>173</v>
      </c>
      <c r="B418" s="640" t="s">
        <v>2697</v>
      </c>
      <c r="C418" s="566"/>
      <c r="D418" s="567"/>
      <c r="E418" s="567"/>
      <c r="F418" s="567"/>
    </row>
    <row r="419" spans="1:6">
      <c r="A419" s="647"/>
      <c r="B419" s="648"/>
      <c r="C419" s="566" t="s">
        <v>946</v>
      </c>
      <c r="D419" s="567">
        <v>1</v>
      </c>
      <c r="E419" s="633"/>
      <c r="F419" s="567">
        <f>+D419*E419</f>
        <v>0</v>
      </c>
    </row>
    <row r="420" spans="1:6">
      <c r="A420" s="647"/>
      <c r="B420" s="640"/>
      <c r="C420" s="566"/>
      <c r="D420" s="567"/>
      <c r="E420" s="567"/>
      <c r="F420" s="567"/>
    </row>
    <row r="421" spans="1:6" ht="38.25">
      <c r="A421" s="647" t="s">
        <v>171</v>
      </c>
      <c r="B421" s="640" t="s">
        <v>2698</v>
      </c>
      <c r="C421" s="566"/>
      <c r="D421" s="567"/>
      <c r="E421" s="567"/>
      <c r="F421" s="567"/>
    </row>
    <row r="422" spans="1:6">
      <c r="A422" s="647"/>
      <c r="B422" s="648"/>
      <c r="C422" s="566" t="s">
        <v>946</v>
      </c>
      <c r="D422" s="567">
        <v>1</v>
      </c>
      <c r="E422" s="633"/>
      <c r="F422" s="567">
        <f>+D422*E422</f>
        <v>0</v>
      </c>
    </row>
    <row r="423" spans="1:6">
      <c r="A423" s="647"/>
      <c r="B423" s="640"/>
      <c r="C423" s="566"/>
      <c r="D423" s="567"/>
      <c r="E423" s="567"/>
      <c r="F423" s="567"/>
    </row>
    <row r="424" spans="1:6" ht="15.75" customHeight="1">
      <c r="A424" s="643" t="s">
        <v>771</v>
      </c>
      <c r="B424" s="640" t="s">
        <v>770</v>
      </c>
      <c r="C424" s="566"/>
      <c r="D424" s="567"/>
      <c r="E424" s="567"/>
      <c r="F424" s="567"/>
    </row>
    <row r="425" spans="1:6" ht="27.6" customHeight="1">
      <c r="A425" s="643"/>
      <c r="B425" s="641" t="s">
        <v>769</v>
      </c>
      <c r="C425" s="566"/>
      <c r="D425" s="567"/>
      <c r="E425" s="567"/>
      <c r="F425" s="567"/>
    </row>
    <row r="426" spans="1:6">
      <c r="A426" s="643"/>
      <c r="B426" s="640"/>
      <c r="C426" s="566" t="s">
        <v>193</v>
      </c>
      <c r="D426" s="567">
        <v>79.13</v>
      </c>
      <c r="E426" s="633"/>
      <c r="F426" s="567">
        <f>+D426*E426</f>
        <v>0</v>
      </c>
    </row>
    <row r="427" spans="1:6">
      <c r="A427" s="643" t="s">
        <v>768</v>
      </c>
      <c r="B427" s="640" t="s">
        <v>767</v>
      </c>
      <c r="C427" s="566"/>
      <c r="D427" s="567"/>
      <c r="E427" s="567"/>
      <c r="F427" s="567"/>
    </row>
    <row r="428" spans="1:6" ht="27.95" customHeight="1">
      <c r="A428" s="569"/>
      <c r="B428" s="641" t="s">
        <v>2699</v>
      </c>
      <c r="C428" s="566"/>
      <c r="D428" s="567"/>
      <c r="E428" s="567"/>
      <c r="F428" s="567"/>
    </row>
    <row r="429" spans="1:6">
      <c r="A429" s="643"/>
      <c r="B429" s="640"/>
      <c r="C429" s="566" t="s">
        <v>193</v>
      </c>
      <c r="D429" s="567">
        <v>884.13</v>
      </c>
      <c r="E429" s="633"/>
      <c r="F429" s="567">
        <f>+D429*E429</f>
        <v>0</v>
      </c>
    </row>
    <row r="430" spans="1:6">
      <c r="A430" s="643" t="s">
        <v>766</v>
      </c>
      <c r="B430" s="640" t="s">
        <v>765</v>
      </c>
      <c r="C430" s="566"/>
      <c r="D430" s="567"/>
      <c r="E430" s="567"/>
      <c r="F430" s="567"/>
    </row>
    <row r="431" spans="1:6" ht="31.5" customHeight="1">
      <c r="A431" s="643"/>
      <c r="B431" s="641" t="s">
        <v>2700</v>
      </c>
      <c r="C431" s="566"/>
      <c r="D431" s="567"/>
      <c r="E431" s="567"/>
      <c r="F431" s="567"/>
    </row>
    <row r="432" spans="1:6">
      <c r="A432" s="643"/>
      <c r="B432" s="640"/>
      <c r="C432" s="566" t="s">
        <v>193</v>
      </c>
      <c r="D432" s="567">
        <v>1019.92</v>
      </c>
      <c r="E432" s="633"/>
      <c r="F432" s="567">
        <f>+D432*E432</f>
        <v>0</v>
      </c>
    </row>
    <row r="433" spans="1:6" ht="94.5" customHeight="1">
      <c r="A433" s="643" t="s">
        <v>764</v>
      </c>
      <c r="B433" s="640" t="s">
        <v>2701</v>
      </c>
      <c r="C433" s="566"/>
      <c r="D433" s="567"/>
      <c r="E433" s="567"/>
      <c r="F433" s="567"/>
    </row>
    <row r="434" spans="1:6" ht="24">
      <c r="A434" s="643"/>
      <c r="B434" s="640"/>
      <c r="C434" s="566" t="s">
        <v>399</v>
      </c>
      <c r="D434" s="567">
        <v>148</v>
      </c>
      <c r="E434" s="633"/>
      <c r="F434" s="567">
        <f>+D434*E434</f>
        <v>0</v>
      </c>
    </row>
    <row r="435" spans="1:6" ht="51">
      <c r="A435" s="643" t="s">
        <v>763</v>
      </c>
      <c r="B435" s="640" t="s">
        <v>2702</v>
      </c>
      <c r="C435" s="566"/>
      <c r="D435" s="567"/>
      <c r="E435" s="567"/>
      <c r="F435" s="567"/>
    </row>
    <row r="436" spans="1:6">
      <c r="A436" s="643"/>
      <c r="B436" s="640"/>
      <c r="C436" s="566" t="s">
        <v>671</v>
      </c>
      <c r="D436" s="567">
        <v>2.15</v>
      </c>
      <c r="E436" s="633"/>
      <c r="F436" s="567">
        <f>+D436*E436</f>
        <v>0</v>
      </c>
    </row>
    <row r="437" spans="1:6" ht="25.5">
      <c r="A437" s="647" t="s">
        <v>762</v>
      </c>
      <c r="B437" s="641" t="s">
        <v>761</v>
      </c>
      <c r="C437" s="566"/>
      <c r="D437" s="567"/>
      <c r="E437" s="567"/>
      <c r="F437" s="567"/>
    </row>
    <row r="438" spans="1:6" ht="24">
      <c r="A438" s="647"/>
      <c r="B438" s="640"/>
      <c r="C438" s="566" t="s">
        <v>399</v>
      </c>
      <c r="D438" s="567">
        <v>16</v>
      </c>
      <c r="E438" s="633"/>
      <c r="F438" s="567">
        <f>+D438*E438</f>
        <v>0</v>
      </c>
    </row>
    <row r="439" spans="1:6">
      <c r="A439" s="643"/>
      <c r="B439" s="640"/>
      <c r="C439" s="566"/>
      <c r="D439" s="567"/>
      <c r="E439" s="568"/>
      <c r="F439" s="567"/>
    </row>
    <row r="440" spans="1:6">
      <c r="A440" s="635"/>
      <c r="B440" s="636" t="s">
        <v>760</v>
      </c>
      <c r="C440" s="601"/>
      <c r="D440" s="602"/>
      <c r="E440" s="603"/>
      <c r="F440" s="637">
        <f>SUM(F212:F439)</f>
        <v>0</v>
      </c>
    </row>
    <row r="441" spans="1:6">
      <c r="A441" s="643"/>
      <c r="B441" s="644"/>
      <c r="C441" s="566"/>
      <c r="D441" s="567"/>
      <c r="E441" s="568"/>
      <c r="F441" s="567"/>
    </row>
    <row r="442" spans="1:6">
      <c r="A442" s="643"/>
      <c r="B442" s="644"/>
      <c r="C442" s="566"/>
      <c r="D442" s="567"/>
      <c r="E442" s="568"/>
      <c r="F442" s="567"/>
    </row>
    <row r="443" spans="1:6" ht="15.75">
      <c r="A443" s="599" t="s">
        <v>759</v>
      </c>
      <c r="B443" s="600" t="s">
        <v>758</v>
      </c>
      <c r="C443" s="601"/>
      <c r="D443" s="602"/>
      <c r="E443" s="603"/>
      <c r="F443" s="602"/>
    </row>
    <row r="444" spans="1:6">
      <c r="A444" s="638"/>
      <c r="B444" s="198" t="s">
        <v>471</v>
      </c>
    </row>
    <row r="445" spans="1:6" ht="36">
      <c r="A445" s="638" t="s">
        <v>0</v>
      </c>
      <c r="B445" s="197" t="s">
        <v>757</v>
      </c>
    </row>
    <row r="446" spans="1:6" ht="24">
      <c r="A446" s="638" t="s">
        <v>1</v>
      </c>
      <c r="B446" s="197" t="s">
        <v>756</v>
      </c>
    </row>
    <row r="447" spans="1:6" ht="24">
      <c r="A447" s="638" t="s">
        <v>2</v>
      </c>
      <c r="B447" s="197" t="s">
        <v>755</v>
      </c>
    </row>
    <row r="448" spans="1:6" ht="24">
      <c r="A448" s="638" t="s">
        <v>3</v>
      </c>
      <c r="B448" s="197" t="s">
        <v>754</v>
      </c>
    </row>
    <row r="449" spans="1:2">
      <c r="A449" s="638"/>
      <c r="B449" s="197" t="s">
        <v>753</v>
      </c>
    </row>
    <row r="450" spans="1:2">
      <c r="A450" s="638"/>
      <c r="B450" s="197" t="s">
        <v>752</v>
      </c>
    </row>
    <row r="451" spans="1:2" ht="26.25">
      <c r="A451" s="638"/>
      <c r="B451" s="197" t="s">
        <v>751</v>
      </c>
    </row>
    <row r="452" spans="1:2">
      <c r="A452" s="638"/>
      <c r="B452" s="197" t="s">
        <v>750</v>
      </c>
    </row>
    <row r="453" spans="1:2" ht="24">
      <c r="A453" s="638" t="s">
        <v>4</v>
      </c>
      <c r="B453" s="198" t="s">
        <v>749</v>
      </c>
    </row>
    <row r="454" spans="1:2" ht="48">
      <c r="A454" s="638"/>
      <c r="B454" s="197" t="s">
        <v>748</v>
      </c>
    </row>
    <row r="455" spans="1:2">
      <c r="A455" s="638"/>
      <c r="B455" s="197" t="s">
        <v>747</v>
      </c>
    </row>
    <row r="456" spans="1:2">
      <c r="A456" s="638"/>
      <c r="B456" s="197" t="s">
        <v>746</v>
      </c>
    </row>
    <row r="457" spans="1:2" ht="24">
      <c r="A457" s="638"/>
      <c r="B457" s="197" t="s">
        <v>745</v>
      </c>
    </row>
    <row r="458" spans="1:2" ht="60">
      <c r="A458" s="638"/>
      <c r="B458" s="197" t="s">
        <v>744</v>
      </c>
    </row>
    <row r="459" spans="1:2" ht="24">
      <c r="A459" s="638" t="s">
        <v>143</v>
      </c>
      <c r="B459" s="198" t="s">
        <v>743</v>
      </c>
    </row>
    <row r="460" spans="1:2" ht="24">
      <c r="A460" s="638" t="s">
        <v>141</v>
      </c>
      <c r="B460" s="197" t="s">
        <v>742</v>
      </c>
    </row>
    <row r="461" spans="1:2" ht="24">
      <c r="A461" s="638"/>
      <c r="B461" s="197" t="s">
        <v>741</v>
      </c>
    </row>
    <row r="462" spans="1:2">
      <c r="A462" s="638"/>
      <c r="B462" s="197" t="s">
        <v>740</v>
      </c>
    </row>
    <row r="463" spans="1:2" ht="24">
      <c r="A463" s="638" t="s">
        <v>139</v>
      </c>
      <c r="B463" s="197" t="s">
        <v>739</v>
      </c>
    </row>
    <row r="464" spans="1:2">
      <c r="A464" s="638" t="s">
        <v>125</v>
      </c>
      <c r="B464" s="198" t="s">
        <v>738</v>
      </c>
    </row>
    <row r="465" spans="1:2" ht="36">
      <c r="A465" s="638"/>
      <c r="B465" s="197" t="s">
        <v>737</v>
      </c>
    </row>
    <row r="466" spans="1:2" ht="24">
      <c r="A466" s="638"/>
      <c r="B466" s="197" t="s">
        <v>736</v>
      </c>
    </row>
    <row r="467" spans="1:2" ht="24">
      <c r="A467" s="638"/>
      <c r="B467" s="197" t="s">
        <v>735</v>
      </c>
    </row>
    <row r="468" spans="1:2" ht="24">
      <c r="A468" s="638"/>
      <c r="B468" s="197" t="s">
        <v>734</v>
      </c>
    </row>
    <row r="469" spans="1:2" ht="36">
      <c r="A469" s="638"/>
      <c r="B469" s="197" t="s">
        <v>731</v>
      </c>
    </row>
    <row r="470" spans="1:2" ht="24">
      <c r="A470" s="638"/>
      <c r="B470" s="197" t="s">
        <v>733</v>
      </c>
    </row>
    <row r="471" spans="1:2" ht="24">
      <c r="A471" s="638"/>
      <c r="B471" s="197" t="s">
        <v>732</v>
      </c>
    </row>
    <row r="472" spans="1:2" ht="36">
      <c r="A472" s="638" t="s">
        <v>123</v>
      </c>
      <c r="B472" s="197" t="s">
        <v>731</v>
      </c>
    </row>
    <row r="473" spans="1:2">
      <c r="A473" s="638" t="s">
        <v>121</v>
      </c>
      <c r="B473" s="198" t="s">
        <v>272</v>
      </c>
    </row>
    <row r="474" spans="1:2">
      <c r="A474" s="638"/>
      <c r="B474" s="197" t="s">
        <v>271</v>
      </c>
    </row>
    <row r="475" spans="1:2">
      <c r="A475" s="638"/>
      <c r="B475" s="197" t="s">
        <v>270</v>
      </c>
    </row>
    <row r="476" spans="1:2">
      <c r="A476" s="638"/>
      <c r="B476" s="197" t="s">
        <v>2944</v>
      </c>
    </row>
    <row r="477" spans="1:2">
      <c r="A477" s="638"/>
      <c r="B477" s="197" t="s">
        <v>268</v>
      </c>
    </row>
    <row r="478" spans="1:2">
      <c r="A478" s="638"/>
      <c r="B478" s="197" t="s">
        <v>267</v>
      </c>
    </row>
    <row r="479" spans="1:2">
      <c r="A479" s="638"/>
      <c r="B479" s="197" t="s">
        <v>266</v>
      </c>
    </row>
    <row r="480" spans="1:2">
      <c r="A480" s="638"/>
      <c r="B480" s="197" t="s">
        <v>265</v>
      </c>
    </row>
    <row r="481" spans="1:2">
      <c r="A481" s="638"/>
      <c r="B481" s="197" t="s">
        <v>264</v>
      </c>
    </row>
    <row r="482" spans="1:2">
      <c r="A482" s="638"/>
      <c r="B482" s="197" t="s">
        <v>263</v>
      </c>
    </row>
    <row r="483" spans="1:2">
      <c r="A483" s="638"/>
      <c r="B483" s="197" t="s">
        <v>262</v>
      </c>
    </row>
    <row r="484" spans="1:2" ht="13.5" customHeight="1">
      <c r="A484" s="638"/>
      <c r="B484" s="197" t="s">
        <v>261</v>
      </c>
    </row>
    <row r="485" spans="1:2">
      <c r="A485" s="638"/>
      <c r="B485" s="197" t="s">
        <v>260</v>
      </c>
    </row>
    <row r="486" spans="1:2">
      <c r="A486" s="638"/>
      <c r="B486" s="197" t="s">
        <v>259</v>
      </c>
    </row>
    <row r="487" spans="1:2">
      <c r="A487" s="638"/>
      <c r="B487" s="197" t="s">
        <v>258</v>
      </c>
    </row>
    <row r="488" spans="1:2" ht="36">
      <c r="A488" s="638"/>
      <c r="B488" s="197" t="s">
        <v>257</v>
      </c>
    </row>
    <row r="489" spans="1:2">
      <c r="A489" s="638"/>
      <c r="B489" s="197" t="s">
        <v>256</v>
      </c>
    </row>
    <row r="490" spans="1:2" ht="24">
      <c r="A490" s="638"/>
      <c r="B490" s="197" t="s">
        <v>255</v>
      </c>
    </row>
    <row r="491" spans="1:2">
      <c r="A491" s="638"/>
      <c r="B491" s="197" t="s">
        <v>254</v>
      </c>
    </row>
    <row r="492" spans="1:2" ht="15" customHeight="1">
      <c r="A492" s="638"/>
      <c r="B492" s="197" t="s">
        <v>253</v>
      </c>
    </row>
    <row r="493" spans="1:2">
      <c r="A493" s="638"/>
      <c r="B493" s="197" t="s">
        <v>252</v>
      </c>
    </row>
    <row r="494" spans="1:2" ht="24">
      <c r="A494" s="638"/>
      <c r="B494" s="197" t="s">
        <v>251</v>
      </c>
    </row>
    <row r="495" spans="1:2" ht="36">
      <c r="A495" s="638"/>
      <c r="B495" s="197" t="s">
        <v>250</v>
      </c>
    </row>
    <row r="496" spans="1:2" ht="24">
      <c r="A496" s="638"/>
      <c r="B496" s="197" t="s">
        <v>249</v>
      </c>
    </row>
    <row r="497" spans="1:6" ht="24">
      <c r="A497" s="638" t="s">
        <v>117</v>
      </c>
      <c r="B497" s="197" t="s">
        <v>247</v>
      </c>
    </row>
    <row r="498" spans="1:6" s="177" customFormat="1">
      <c r="A498" s="634" t="s">
        <v>108</v>
      </c>
      <c r="B498" s="565" t="s">
        <v>730</v>
      </c>
      <c r="C498" s="180"/>
      <c r="D498" s="178"/>
      <c r="E498" s="179"/>
      <c r="F498" s="178"/>
    </row>
    <row r="499" spans="1:6" ht="45">
      <c r="A499" s="634" t="s">
        <v>729</v>
      </c>
      <c r="B499" s="649" t="s">
        <v>2703</v>
      </c>
    </row>
    <row r="500" spans="1:6" ht="120">
      <c r="A500" s="634" t="s">
        <v>833</v>
      </c>
      <c r="B500" s="649" t="s">
        <v>2945</v>
      </c>
    </row>
    <row r="501" spans="1:6" ht="45">
      <c r="A501" s="634"/>
      <c r="B501" s="569" t="s">
        <v>2704</v>
      </c>
    </row>
    <row r="502" spans="1:6">
      <c r="A502" s="634"/>
    </row>
    <row r="503" spans="1:6" ht="76.5">
      <c r="A503" s="643" t="s">
        <v>728</v>
      </c>
      <c r="B503" s="630" t="s">
        <v>2705</v>
      </c>
    </row>
    <row r="504" spans="1:6">
      <c r="A504" s="643"/>
      <c r="B504" s="631"/>
      <c r="C504" s="566" t="s">
        <v>193</v>
      </c>
      <c r="D504" s="567">
        <v>55.08</v>
      </c>
      <c r="E504" s="633"/>
      <c r="F504" s="567">
        <f>+D504*E504</f>
        <v>0</v>
      </c>
    </row>
    <row r="505" spans="1:6" ht="38.25">
      <c r="A505" s="643" t="s">
        <v>727</v>
      </c>
      <c r="B505" s="630" t="s">
        <v>2706</v>
      </c>
      <c r="C505" s="566"/>
      <c r="D505" s="567"/>
      <c r="E505" s="567"/>
      <c r="F505" s="567"/>
    </row>
    <row r="506" spans="1:6">
      <c r="A506" s="643"/>
      <c r="B506" s="631"/>
      <c r="C506" s="566" t="s">
        <v>193</v>
      </c>
      <c r="D506" s="567">
        <v>171.53</v>
      </c>
      <c r="E506" s="633"/>
      <c r="F506" s="567">
        <f>+D506*E506</f>
        <v>0</v>
      </c>
    </row>
    <row r="507" spans="1:6" ht="25.5">
      <c r="A507" s="643" t="s">
        <v>726</v>
      </c>
      <c r="B507" s="630" t="s">
        <v>2707</v>
      </c>
      <c r="C507" s="566"/>
      <c r="D507" s="567"/>
      <c r="E507" s="568"/>
      <c r="F507" s="567"/>
    </row>
    <row r="508" spans="1:6">
      <c r="A508" s="643"/>
      <c r="B508" s="631"/>
      <c r="C508" s="566" t="s">
        <v>193</v>
      </c>
      <c r="D508" s="567">
        <v>106.26</v>
      </c>
      <c r="E508" s="633"/>
      <c r="F508" s="567">
        <f>+D508*E508</f>
        <v>0</v>
      </c>
    </row>
    <row r="509" spans="1:6" ht="25.5">
      <c r="A509" s="643" t="s">
        <v>725</v>
      </c>
      <c r="B509" s="630" t="s">
        <v>2708</v>
      </c>
      <c r="C509" s="566"/>
      <c r="D509" s="567"/>
      <c r="E509" s="567"/>
      <c r="F509" s="567"/>
    </row>
    <row r="510" spans="1:6">
      <c r="A510" s="643"/>
      <c r="B510" s="631"/>
      <c r="C510" s="566" t="s">
        <v>193</v>
      </c>
      <c r="D510" s="567">
        <v>66.540000000000006</v>
      </c>
      <c r="E510" s="633"/>
      <c r="F510" s="567">
        <f>+D510*E510</f>
        <v>0</v>
      </c>
    </row>
    <row r="511" spans="1:6" ht="25.5">
      <c r="A511" s="643" t="s">
        <v>724</v>
      </c>
      <c r="B511" s="630" t="s">
        <v>2709</v>
      </c>
      <c r="C511" s="566"/>
      <c r="D511" s="567"/>
      <c r="E511" s="567"/>
      <c r="F511" s="567"/>
    </row>
    <row r="512" spans="1:6">
      <c r="A512" s="643"/>
      <c r="B512" s="631"/>
      <c r="C512" s="566" t="s">
        <v>193</v>
      </c>
      <c r="D512" s="567">
        <v>436.2</v>
      </c>
      <c r="E512" s="633"/>
      <c r="F512" s="567">
        <f>+D512*E512</f>
        <v>0</v>
      </c>
    </row>
    <row r="513" spans="1:6" ht="25.5">
      <c r="A513" s="643" t="s">
        <v>723</v>
      </c>
      <c r="B513" s="631" t="s">
        <v>2710</v>
      </c>
      <c r="C513" s="566"/>
      <c r="D513" s="567"/>
      <c r="E513" s="567"/>
      <c r="F513" s="567"/>
    </row>
    <row r="514" spans="1:6">
      <c r="A514" s="643"/>
      <c r="B514" s="631"/>
      <c r="C514" s="566" t="s">
        <v>193</v>
      </c>
      <c r="D514" s="567">
        <v>14.67</v>
      </c>
      <c r="E514" s="633"/>
      <c r="F514" s="567">
        <f>+D514*E514</f>
        <v>0</v>
      </c>
    </row>
    <row r="515" spans="1:6" ht="25.5">
      <c r="A515" s="643" t="s">
        <v>722</v>
      </c>
      <c r="B515" s="631" t="s">
        <v>2711</v>
      </c>
      <c r="C515" s="566"/>
      <c r="D515" s="567"/>
      <c r="E515" s="567"/>
      <c r="F515" s="567"/>
    </row>
    <row r="516" spans="1:6">
      <c r="A516" s="643"/>
      <c r="B516" s="631"/>
      <c r="C516" s="566" t="s">
        <v>193</v>
      </c>
      <c r="D516" s="567">
        <v>0.94</v>
      </c>
      <c r="E516" s="633"/>
      <c r="F516" s="567">
        <f>+D516*E516</f>
        <v>0</v>
      </c>
    </row>
    <row r="517" spans="1:6" ht="63.75">
      <c r="A517" s="643" t="s">
        <v>721</v>
      </c>
      <c r="B517" s="640" t="s">
        <v>2712</v>
      </c>
    </row>
    <row r="518" spans="1:6">
      <c r="A518" s="643" t="s">
        <v>179</v>
      </c>
      <c r="B518" s="641" t="s">
        <v>720</v>
      </c>
      <c r="C518" s="566" t="s">
        <v>193</v>
      </c>
      <c r="D518" s="567">
        <v>55.64</v>
      </c>
      <c r="E518" s="633"/>
      <c r="F518" s="567">
        <f>+D518*E518</f>
        <v>0</v>
      </c>
    </row>
    <row r="519" spans="1:6">
      <c r="A519" s="643"/>
      <c r="B519" s="641"/>
      <c r="C519" s="566"/>
      <c r="D519" s="567"/>
      <c r="E519" s="567"/>
      <c r="F519" s="567"/>
    </row>
    <row r="520" spans="1:6">
      <c r="A520" s="643" t="s">
        <v>177</v>
      </c>
      <c r="B520" s="641" t="s">
        <v>719</v>
      </c>
      <c r="C520" s="566" t="s">
        <v>193</v>
      </c>
      <c r="D520" s="567">
        <v>93.76</v>
      </c>
      <c r="E520" s="633"/>
      <c r="F520" s="567">
        <f>+D520*E520</f>
        <v>0</v>
      </c>
    </row>
    <row r="521" spans="1:6" ht="25.5">
      <c r="A521" s="643" t="s">
        <v>718</v>
      </c>
      <c r="B521" s="641" t="s">
        <v>717</v>
      </c>
      <c r="C521" s="566"/>
      <c r="D521" s="567"/>
      <c r="E521" s="567"/>
      <c r="F521" s="567"/>
    </row>
    <row r="522" spans="1:6">
      <c r="A522" s="569"/>
      <c r="B522" s="631"/>
      <c r="C522" s="566" t="s">
        <v>193</v>
      </c>
      <c r="D522" s="567">
        <v>7.7</v>
      </c>
      <c r="E522" s="633"/>
      <c r="F522" s="567">
        <f t="shared" ref="F522:F534" si="1">+D522*E522</f>
        <v>0</v>
      </c>
    </row>
    <row r="523" spans="1:6">
      <c r="A523" s="569"/>
      <c r="B523" s="631"/>
      <c r="C523" s="566"/>
      <c r="D523" s="567"/>
      <c r="E523" s="567"/>
      <c r="F523" s="567"/>
    </row>
    <row r="524" spans="1:6">
      <c r="A524" s="643" t="s">
        <v>175</v>
      </c>
      <c r="B524" s="641" t="s">
        <v>716</v>
      </c>
      <c r="C524" s="566" t="s">
        <v>193</v>
      </c>
      <c r="D524" s="567">
        <v>182.88</v>
      </c>
      <c r="E524" s="633"/>
      <c r="F524" s="567">
        <f t="shared" si="1"/>
        <v>0</v>
      </c>
    </row>
    <row r="525" spans="1:6">
      <c r="A525" s="643"/>
      <c r="B525" s="641"/>
      <c r="C525" s="566"/>
      <c r="D525" s="567"/>
      <c r="E525" s="567"/>
      <c r="F525" s="567"/>
    </row>
    <row r="526" spans="1:6">
      <c r="A526" s="643" t="s">
        <v>173</v>
      </c>
      <c r="B526" s="641" t="s">
        <v>715</v>
      </c>
      <c r="C526" s="566" t="s">
        <v>193</v>
      </c>
      <c r="D526" s="567">
        <v>606.64</v>
      </c>
      <c r="E526" s="633"/>
      <c r="F526" s="567">
        <f t="shared" si="1"/>
        <v>0</v>
      </c>
    </row>
    <row r="527" spans="1:6">
      <c r="A527" s="643"/>
      <c r="B527" s="641"/>
      <c r="C527" s="566"/>
      <c r="D527" s="567"/>
      <c r="E527" s="567"/>
      <c r="F527" s="567"/>
    </row>
    <row r="528" spans="1:6">
      <c r="A528" s="643" t="s">
        <v>171</v>
      </c>
      <c r="B528" s="641" t="s">
        <v>714</v>
      </c>
      <c r="C528" s="566" t="s">
        <v>193</v>
      </c>
      <c r="D528" s="567">
        <v>1228.21</v>
      </c>
      <c r="E528" s="633"/>
      <c r="F528" s="567">
        <f t="shared" si="1"/>
        <v>0</v>
      </c>
    </row>
    <row r="529" spans="1:6">
      <c r="A529" s="643"/>
      <c r="B529" s="641"/>
      <c r="C529" s="566"/>
      <c r="D529" s="567"/>
      <c r="E529" s="567"/>
      <c r="F529" s="567"/>
    </row>
    <row r="530" spans="1:6">
      <c r="A530" s="643" t="s">
        <v>169</v>
      </c>
      <c r="B530" s="641" t="s">
        <v>713</v>
      </c>
      <c r="C530" s="566" t="s">
        <v>193</v>
      </c>
      <c r="D530" s="567">
        <v>76.510000000000005</v>
      </c>
      <c r="E530" s="633"/>
      <c r="F530" s="567">
        <f t="shared" si="1"/>
        <v>0</v>
      </c>
    </row>
    <row r="531" spans="1:6">
      <c r="A531" s="643"/>
      <c r="B531" s="641"/>
      <c r="C531" s="566"/>
      <c r="D531" s="567"/>
      <c r="E531" s="567"/>
      <c r="F531" s="567"/>
    </row>
    <row r="532" spans="1:6">
      <c r="A532" s="643" t="s">
        <v>167</v>
      </c>
      <c r="B532" s="641" t="s">
        <v>712</v>
      </c>
      <c r="C532" s="566" t="s">
        <v>193</v>
      </c>
      <c r="D532" s="567">
        <v>509.05</v>
      </c>
      <c r="E532" s="633"/>
      <c r="F532" s="567">
        <f t="shared" si="1"/>
        <v>0</v>
      </c>
    </row>
    <row r="533" spans="1:6">
      <c r="A533" s="643"/>
      <c r="B533" s="641"/>
      <c r="C533" s="566"/>
      <c r="D533" s="567"/>
      <c r="E533" s="567"/>
      <c r="F533" s="567"/>
    </row>
    <row r="534" spans="1:6">
      <c r="A534" s="643" t="s">
        <v>165</v>
      </c>
      <c r="B534" s="641" t="s">
        <v>711</v>
      </c>
      <c r="C534" s="566" t="s">
        <v>193</v>
      </c>
      <c r="D534" s="567">
        <v>1185.3</v>
      </c>
      <c r="E534" s="633"/>
      <c r="F534" s="567">
        <f t="shared" si="1"/>
        <v>0</v>
      </c>
    </row>
    <row r="535" spans="1:6">
      <c r="A535" s="643"/>
      <c r="B535" s="641"/>
      <c r="C535" s="566"/>
      <c r="D535" s="567"/>
      <c r="E535" s="567"/>
      <c r="F535" s="567"/>
    </row>
    <row r="536" spans="1:6" ht="51">
      <c r="A536" s="643" t="s">
        <v>710</v>
      </c>
      <c r="B536" s="640" t="s">
        <v>2713</v>
      </c>
    </row>
    <row r="537" spans="1:6">
      <c r="A537" s="643"/>
      <c r="B537" s="641"/>
      <c r="C537" s="566" t="s">
        <v>193</v>
      </c>
      <c r="D537" s="567">
        <v>1793.36</v>
      </c>
      <c r="E537" s="633"/>
      <c r="F537" s="567">
        <f>+D537*E537</f>
        <v>0</v>
      </c>
    </row>
    <row r="538" spans="1:6" ht="51">
      <c r="A538" s="643" t="s">
        <v>709</v>
      </c>
      <c r="B538" s="640" t="s">
        <v>2714</v>
      </c>
    </row>
    <row r="539" spans="1:6">
      <c r="A539" s="643"/>
      <c r="B539" s="641"/>
      <c r="C539" s="566" t="s">
        <v>193</v>
      </c>
      <c r="D539" s="567">
        <v>51</v>
      </c>
      <c r="E539" s="633"/>
      <c r="F539" s="567">
        <f>+D539*E539</f>
        <v>0</v>
      </c>
    </row>
    <row r="540" spans="1:6" ht="17.100000000000001" customHeight="1">
      <c r="A540" s="643" t="s">
        <v>708</v>
      </c>
      <c r="B540" s="641" t="s">
        <v>707</v>
      </c>
    </row>
    <row r="541" spans="1:6">
      <c r="A541" s="643"/>
      <c r="B541" s="641"/>
      <c r="C541" s="566" t="s">
        <v>193</v>
      </c>
      <c r="D541" s="567">
        <v>21.98</v>
      </c>
      <c r="E541" s="633"/>
      <c r="F541" s="567">
        <f>+D541*E541</f>
        <v>0</v>
      </c>
    </row>
    <row r="542" spans="1:6" ht="25.5">
      <c r="A542" s="643" t="s">
        <v>706</v>
      </c>
      <c r="B542" s="640" t="s">
        <v>2715</v>
      </c>
    </row>
    <row r="543" spans="1:6">
      <c r="A543" s="643"/>
      <c r="B543" s="641"/>
      <c r="C543" s="566" t="s">
        <v>193</v>
      </c>
      <c r="D543" s="567">
        <v>3940.97</v>
      </c>
      <c r="E543" s="633"/>
      <c r="F543" s="567">
        <f>+D543*E543</f>
        <v>0</v>
      </c>
    </row>
    <row r="544" spans="1:6" ht="25.5">
      <c r="A544" s="643" t="s">
        <v>705</v>
      </c>
      <c r="B544" s="640" t="s">
        <v>2716</v>
      </c>
    </row>
    <row r="545" spans="1:6">
      <c r="A545" s="643"/>
      <c r="B545" s="641"/>
      <c r="C545" s="566" t="s">
        <v>193</v>
      </c>
      <c r="D545" s="567">
        <v>411.36</v>
      </c>
      <c r="E545" s="633"/>
      <c r="F545" s="567">
        <f>+D545*E545</f>
        <v>0</v>
      </c>
    </row>
    <row r="546" spans="1:6" ht="25.5">
      <c r="A546" s="643" t="s">
        <v>704</v>
      </c>
      <c r="B546" s="640" t="s">
        <v>2717</v>
      </c>
    </row>
    <row r="547" spans="1:6">
      <c r="A547" s="643"/>
      <c r="B547" s="641"/>
      <c r="C547" s="566" t="s">
        <v>193</v>
      </c>
      <c r="D547" s="567">
        <v>61.03</v>
      </c>
      <c r="E547" s="633"/>
      <c r="F547" s="567">
        <f>+D547*E547</f>
        <v>0</v>
      </c>
    </row>
    <row r="548" spans="1:6" ht="30" customHeight="1">
      <c r="A548" s="643" t="s">
        <v>703</v>
      </c>
      <c r="B548" s="640" t="s">
        <v>2718</v>
      </c>
      <c r="C548" s="566"/>
      <c r="D548" s="567"/>
      <c r="E548" s="568"/>
      <c r="F548" s="567"/>
    </row>
    <row r="549" spans="1:6">
      <c r="A549" s="643"/>
      <c r="B549" s="641"/>
      <c r="C549" s="566" t="s">
        <v>193</v>
      </c>
      <c r="D549" s="567">
        <v>185.67</v>
      </c>
      <c r="E549" s="633"/>
      <c r="F549" s="567">
        <f>+D549*E549</f>
        <v>0</v>
      </c>
    </row>
    <row r="550" spans="1:6" ht="25.5">
      <c r="A550" s="643" t="s">
        <v>702</v>
      </c>
      <c r="B550" s="640" t="s">
        <v>2719</v>
      </c>
      <c r="C550" s="566"/>
      <c r="D550" s="567"/>
      <c r="E550" s="568"/>
      <c r="F550" s="567"/>
    </row>
    <row r="551" spans="1:6">
      <c r="A551" s="643"/>
      <c r="B551" s="641"/>
      <c r="C551" s="566" t="s">
        <v>193</v>
      </c>
      <c r="D551" s="567">
        <v>147.03</v>
      </c>
      <c r="E551" s="633"/>
      <c r="F551" s="567">
        <f>+D551*E551</f>
        <v>0</v>
      </c>
    </row>
    <row r="552" spans="1:6" ht="25.5">
      <c r="A552" s="643" t="s">
        <v>701</v>
      </c>
      <c r="B552" s="640" t="s">
        <v>2720</v>
      </c>
    </row>
    <row r="553" spans="1:6">
      <c r="A553" s="643"/>
      <c r="B553" s="641"/>
      <c r="C553" s="566" t="s">
        <v>193</v>
      </c>
      <c r="D553" s="605">
        <v>22.89</v>
      </c>
      <c r="E553" s="633"/>
      <c r="F553" s="567">
        <f>+D553*E553</f>
        <v>0</v>
      </c>
    </row>
    <row r="554" spans="1:6" ht="28.5" customHeight="1">
      <c r="A554" s="643" t="s">
        <v>700</v>
      </c>
      <c r="B554" s="640" t="s">
        <v>2721</v>
      </c>
    </row>
    <row r="555" spans="1:6">
      <c r="A555" s="643"/>
      <c r="B555" s="641"/>
      <c r="C555" s="566" t="s">
        <v>193</v>
      </c>
      <c r="D555" s="605">
        <v>10.55</v>
      </c>
      <c r="E555" s="633"/>
      <c r="F555" s="567">
        <f>+D555*E555</f>
        <v>0</v>
      </c>
    </row>
    <row r="556" spans="1:6" ht="25.5">
      <c r="A556" s="643" t="s">
        <v>699</v>
      </c>
      <c r="B556" s="640" t="s">
        <v>2722</v>
      </c>
    </row>
    <row r="557" spans="1:6">
      <c r="A557" s="643"/>
      <c r="B557" s="641"/>
      <c r="C557" s="566" t="s">
        <v>193</v>
      </c>
      <c r="D557" s="605">
        <v>44.58</v>
      </c>
      <c r="E557" s="633"/>
      <c r="F557" s="567">
        <f>+D557*E557</f>
        <v>0</v>
      </c>
    </row>
    <row r="558" spans="1:6" ht="33" customHeight="1">
      <c r="A558" s="643" t="s">
        <v>698</v>
      </c>
      <c r="B558" s="640" t="s">
        <v>2723</v>
      </c>
    </row>
    <row r="559" spans="1:6">
      <c r="A559" s="643"/>
      <c r="B559" s="641"/>
      <c r="C559" s="566" t="s">
        <v>193</v>
      </c>
      <c r="D559" s="605">
        <v>72.06</v>
      </c>
      <c r="E559" s="633"/>
      <c r="F559" s="567">
        <f>+D559*E559</f>
        <v>0</v>
      </c>
    </row>
    <row r="560" spans="1:6" ht="35.25" customHeight="1">
      <c r="A560" s="643" t="s">
        <v>697</v>
      </c>
      <c r="B560" s="640" t="s">
        <v>2724</v>
      </c>
    </row>
    <row r="561" spans="1:6">
      <c r="A561" s="643"/>
      <c r="B561" s="641"/>
      <c r="C561" s="566" t="s">
        <v>193</v>
      </c>
      <c r="D561" s="605">
        <v>14.4</v>
      </c>
      <c r="E561" s="633"/>
      <c r="F561" s="567">
        <f>+D561*E561</f>
        <v>0</v>
      </c>
    </row>
    <row r="562" spans="1:6" ht="31.5" customHeight="1">
      <c r="A562" s="643" t="s">
        <v>696</v>
      </c>
      <c r="B562" s="640" t="s">
        <v>2725</v>
      </c>
    </row>
    <row r="563" spans="1:6">
      <c r="A563" s="643"/>
      <c r="B563" s="641"/>
      <c r="C563" s="566" t="s">
        <v>193</v>
      </c>
      <c r="D563" s="605">
        <v>5.4</v>
      </c>
      <c r="E563" s="633"/>
      <c r="F563" s="567">
        <f>+D563*E563</f>
        <v>0</v>
      </c>
    </row>
    <row r="564" spans="1:6" ht="25.5">
      <c r="A564" s="643" t="s">
        <v>695</v>
      </c>
      <c r="B564" s="640" t="s">
        <v>2726</v>
      </c>
    </row>
    <row r="565" spans="1:6">
      <c r="A565" s="643"/>
      <c r="B565" s="641"/>
      <c r="C565" s="566" t="s">
        <v>193</v>
      </c>
      <c r="D565" s="605">
        <v>3.53</v>
      </c>
      <c r="E565" s="633"/>
      <c r="F565" s="567">
        <f>+D565*E565</f>
        <v>0</v>
      </c>
    </row>
    <row r="566" spans="1:6" ht="25.5">
      <c r="A566" s="643" t="s">
        <v>694</v>
      </c>
      <c r="B566" s="640" t="s">
        <v>2727</v>
      </c>
    </row>
    <row r="567" spans="1:6">
      <c r="A567" s="643"/>
      <c r="B567" s="641"/>
      <c r="C567" s="566" t="s">
        <v>193</v>
      </c>
      <c r="D567" s="605">
        <v>720.18</v>
      </c>
      <c r="E567" s="633"/>
      <c r="F567" s="567">
        <f>+D567*E567</f>
        <v>0</v>
      </c>
    </row>
    <row r="568" spans="1:6" ht="63.75">
      <c r="A568" s="643" t="s">
        <v>693</v>
      </c>
      <c r="B568" s="640" t="s">
        <v>2728</v>
      </c>
    </row>
    <row r="569" spans="1:6">
      <c r="A569" s="643"/>
      <c r="B569" s="641"/>
      <c r="C569" s="566" t="s">
        <v>193</v>
      </c>
      <c r="D569" s="605">
        <v>104.72</v>
      </c>
      <c r="E569" s="633"/>
      <c r="F569" s="567">
        <f>+D569*E569</f>
        <v>0</v>
      </c>
    </row>
    <row r="570" spans="1:6" ht="38.25">
      <c r="A570" s="643" t="s">
        <v>692</v>
      </c>
      <c r="B570" s="640" t="s">
        <v>2729</v>
      </c>
    </row>
    <row r="571" spans="1:6">
      <c r="A571" s="643"/>
      <c r="B571" s="641"/>
      <c r="C571" s="566" t="s">
        <v>193</v>
      </c>
      <c r="D571" s="605">
        <v>163.26</v>
      </c>
      <c r="E571" s="633"/>
      <c r="F571" s="567">
        <f>+D571*E571</f>
        <v>0</v>
      </c>
    </row>
    <row r="572" spans="1:6">
      <c r="A572" s="647" t="s">
        <v>691</v>
      </c>
      <c r="B572" s="641" t="s">
        <v>690</v>
      </c>
    </row>
    <row r="573" spans="1:6">
      <c r="A573" s="643"/>
      <c r="B573" s="641"/>
      <c r="C573" s="566" t="s">
        <v>193</v>
      </c>
      <c r="D573" s="605">
        <v>108.53</v>
      </c>
      <c r="E573" s="633"/>
      <c r="F573" s="567">
        <f>+D573*E573</f>
        <v>0</v>
      </c>
    </row>
    <row r="574" spans="1:6" ht="25.5">
      <c r="A574" s="643" t="s">
        <v>689</v>
      </c>
      <c r="B574" s="640" t="s">
        <v>2730</v>
      </c>
    </row>
    <row r="575" spans="1:6">
      <c r="A575" s="643"/>
      <c r="B575" s="641"/>
      <c r="C575" s="566" t="s">
        <v>193</v>
      </c>
      <c r="D575" s="605">
        <v>130.80000000000001</v>
      </c>
      <c r="E575" s="633"/>
      <c r="F575" s="567">
        <f>+D575*E575</f>
        <v>0</v>
      </c>
    </row>
    <row r="576" spans="1:6" ht="25.5">
      <c r="A576" s="643" t="s">
        <v>688</v>
      </c>
      <c r="B576" s="640" t="s">
        <v>2731</v>
      </c>
    </row>
    <row r="577" spans="1:6">
      <c r="A577" s="643"/>
      <c r="B577" s="641"/>
      <c r="C577" s="566" t="s">
        <v>193</v>
      </c>
      <c r="D577" s="605">
        <v>1782.68</v>
      </c>
      <c r="E577" s="633"/>
      <c r="F577" s="567">
        <f>+D577*E577</f>
        <v>0</v>
      </c>
    </row>
    <row r="578" spans="1:6" ht="38.25">
      <c r="A578" s="647" t="s">
        <v>687</v>
      </c>
      <c r="B578" s="641" t="s">
        <v>2732</v>
      </c>
      <c r="C578" s="566"/>
      <c r="E578" s="605"/>
      <c r="F578" s="567"/>
    </row>
    <row r="579" spans="1:6">
      <c r="A579" s="643"/>
      <c r="B579" s="641"/>
      <c r="C579" s="566" t="s">
        <v>193</v>
      </c>
      <c r="D579" s="605">
        <v>5.44</v>
      </c>
      <c r="E579" s="633"/>
      <c r="F579" s="567">
        <f>+D579*E579</f>
        <v>0</v>
      </c>
    </row>
    <row r="580" spans="1:6" ht="38.25">
      <c r="A580" s="643" t="s">
        <v>686</v>
      </c>
      <c r="B580" s="640" t="s">
        <v>2733</v>
      </c>
      <c r="C580" s="566"/>
      <c r="E580" s="605"/>
      <c r="F580" s="567"/>
    </row>
    <row r="581" spans="1:6">
      <c r="A581" s="643"/>
      <c r="B581" s="641"/>
      <c r="C581" s="566" t="s">
        <v>193</v>
      </c>
      <c r="D581" s="605">
        <v>160.41999999999999</v>
      </c>
      <c r="E581" s="633"/>
      <c r="F581" s="567">
        <f>+D581*E581</f>
        <v>0</v>
      </c>
    </row>
    <row r="582" spans="1:6" ht="25.5">
      <c r="A582" s="643" t="s">
        <v>685</v>
      </c>
      <c r="B582" s="640" t="s">
        <v>2734</v>
      </c>
      <c r="C582" s="650"/>
      <c r="D582" s="641"/>
      <c r="E582" s="641"/>
      <c r="F582" s="641"/>
    </row>
    <row r="583" spans="1:6">
      <c r="A583" s="643"/>
      <c r="B583" s="641"/>
      <c r="C583" s="566" t="s">
        <v>193</v>
      </c>
      <c r="D583" s="605">
        <v>93.78</v>
      </c>
      <c r="E583" s="633"/>
      <c r="F583" s="567">
        <f>+D583*E583</f>
        <v>0</v>
      </c>
    </row>
    <row r="584" spans="1:6" ht="29.1" customHeight="1">
      <c r="A584" s="643" t="s">
        <v>684</v>
      </c>
      <c r="B584" s="640" t="s">
        <v>2735</v>
      </c>
      <c r="C584" s="650"/>
      <c r="D584" s="641"/>
      <c r="E584" s="641"/>
      <c r="F584" s="641"/>
    </row>
    <row r="585" spans="1:6">
      <c r="A585" s="643"/>
      <c r="B585" s="641"/>
      <c r="C585" s="566" t="s">
        <v>193</v>
      </c>
      <c r="D585" s="605">
        <v>74.95</v>
      </c>
      <c r="E585" s="633"/>
      <c r="F585" s="567">
        <f>+D585*E585</f>
        <v>0</v>
      </c>
    </row>
    <row r="586" spans="1:6" ht="25.5">
      <c r="A586" s="643" t="s">
        <v>683</v>
      </c>
      <c r="B586" s="640" t="s">
        <v>2736</v>
      </c>
      <c r="C586" s="650"/>
      <c r="D586" s="641"/>
      <c r="E586" s="641"/>
      <c r="F586" s="641"/>
    </row>
    <row r="587" spans="1:6">
      <c r="A587" s="643"/>
      <c r="B587" s="641"/>
      <c r="C587" s="566" t="s">
        <v>193</v>
      </c>
      <c r="D587" s="605">
        <v>1326.28</v>
      </c>
      <c r="E587" s="633"/>
      <c r="F587" s="567">
        <f>+D587*E587</f>
        <v>0</v>
      </c>
    </row>
    <row r="588" spans="1:6" ht="25.5">
      <c r="A588" s="643" t="s">
        <v>682</v>
      </c>
      <c r="B588" s="640" t="s">
        <v>2737</v>
      </c>
      <c r="C588" s="566"/>
      <c r="E588" s="605"/>
      <c r="F588" s="567"/>
    </row>
    <row r="589" spans="1:6">
      <c r="A589" s="643"/>
      <c r="B589" s="641"/>
      <c r="C589" s="566" t="s">
        <v>193</v>
      </c>
      <c r="D589" s="605">
        <v>907.26</v>
      </c>
      <c r="E589" s="633"/>
      <c r="F589" s="567">
        <f>+D589*E589</f>
        <v>0</v>
      </c>
    </row>
    <row r="590" spans="1:6" ht="38.25">
      <c r="A590" s="643" t="s">
        <v>681</v>
      </c>
      <c r="B590" s="640" t="s">
        <v>2738</v>
      </c>
      <c r="C590" s="566"/>
      <c r="E590" s="605"/>
      <c r="F590" s="567"/>
    </row>
    <row r="591" spans="1:6">
      <c r="A591" s="643"/>
      <c r="B591" s="641"/>
      <c r="C591" s="566" t="s">
        <v>193</v>
      </c>
      <c r="D591" s="605">
        <v>128.63999999999999</v>
      </c>
      <c r="E591" s="633"/>
      <c r="F591" s="567">
        <f>+D591*E591</f>
        <v>0</v>
      </c>
    </row>
    <row r="592" spans="1:6" ht="38.25">
      <c r="A592" s="647" t="s">
        <v>2739</v>
      </c>
      <c r="B592" s="641" t="s">
        <v>2740</v>
      </c>
      <c r="C592" s="566"/>
      <c r="E592" s="605"/>
      <c r="F592" s="567"/>
    </row>
    <row r="593" spans="1:6">
      <c r="A593" s="643"/>
      <c r="B593" s="641"/>
      <c r="C593" s="566" t="s">
        <v>193</v>
      </c>
      <c r="D593" s="605">
        <v>1306.3800000000001</v>
      </c>
      <c r="E593" s="633"/>
      <c r="F593" s="567">
        <f>+D593*E593</f>
        <v>0</v>
      </c>
    </row>
    <row r="594" spans="1:6">
      <c r="A594" s="643"/>
      <c r="B594" s="641"/>
      <c r="C594" s="566"/>
      <c r="E594" s="605"/>
      <c r="F594" s="567"/>
    </row>
    <row r="595" spans="1:6" ht="25.5">
      <c r="A595" s="643" t="s">
        <v>680</v>
      </c>
      <c r="B595" s="640" t="s">
        <v>2741</v>
      </c>
    </row>
    <row r="596" spans="1:6">
      <c r="A596" s="643"/>
      <c r="B596" s="641"/>
      <c r="C596" s="566" t="s">
        <v>193</v>
      </c>
      <c r="D596" s="605">
        <v>270.43</v>
      </c>
      <c r="E596" s="633"/>
      <c r="F596" s="567">
        <f>+D596*E596</f>
        <v>0</v>
      </c>
    </row>
    <row r="597" spans="1:6" ht="25.5">
      <c r="A597" s="643" t="s">
        <v>679</v>
      </c>
      <c r="B597" s="640" t="s">
        <v>2742</v>
      </c>
      <c r="C597" s="566"/>
      <c r="E597" s="605"/>
      <c r="F597" s="567"/>
    </row>
    <row r="598" spans="1:6">
      <c r="A598" s="643"/>
      <c r="B598" s="641"/>
      <c r="C598" s="566" t="s">
        <v>193</v>
      </c>
      <c r="D598" s="605">
        <v>902.93</v>
      </c>
      <c r="E598" s="633"/>
      <c r="F598" s="567">
        <f>+D598*E598</f>
        <v>0</v>
      </c>
    </row>
    <row r="599" spans="1:6" ht="30" customHeight="1">
      <c r="A599" s="647" t="s">
        <v>678</v>
      </c>
      <c r="B599" s="640" t="s">
        <v>2743</v>
      </c>
      <c r="C599" s="566"/>
      <c r="E599" s="605"/>
      <c r="F599" s="567"/>
    </row>
    <row r="600" spans="1:6">
      <c r="A600" s="643"/>
      <c r="B600" s="641"/>
      <c r="C600" s="566" t="s">
        <v>193</v>
      </c>
      <c r="D600" s="605">
        <v>81.819999999999993</v>
      </c>
      <c r="E600" s="633"/>
      <c r="F600" s="567">
        <f>+D600*E600</f>
        <v>0</v>
      </c>
    </row>
    <row r="601" spans="1:6" ht="38.25">
      <c r="A601" s="643" t="s">
        <v>677</v>
      </c>
      <c r="B601" s="640" t="s">
        <v>2744</v>
      </c>
    </row>
    <row r="602" spans="1:6">
      <c r="A602" s="643"/>
      <c r="B602" s="641" t="s">
        <v>676</v>
      </c>
      <c r="C602" s="566" t="s">
        <v>193</v>
      </c>
      <c r="D602" s="605">
        <v>125.48</v>
      </c>
      <c r="E602" s="633"/>
      <c r="F602" s="567">
        <f>+D602*E602</f>
        <v>0</v>
      </c>
    </row>
    <row r="603" spans="1:6">
      <c r="A603" s="643"/>
      <c r="B603" s="641" t="s">
        <v>675</v>
      </c>
      <c r="C603" s="566" t="s">
        <v>193</v>
      </c>
      <c r="D603" s="605">
        <v>103.34</v>
      </c>
      <c r="E603" s="633"/>
      <c r="F603" s="567">
        <f>+D603*E603</f>
        <v>0</v>
      </c>
    </row>
    <row r="604" spans="1:6">
      <c r="A604" s="643"/>
      <c r="B604" s="641" t="s">
        <v>674</v>
      </c>
      <c r="C604" s="566" t="s">
        <v>193</v>
      </c>
      <c r="D604" s="605">
        <v>35.92</v>
      </c>
      <c r="E604" s="633"/>
      <c r="F604" s="567">
        <f>+D604*E604</f>
        <v>0</v>
      </c>
    </row>
    <row r="605" spans="1:6" ht="25.5">
      <c r="A605" s="643"/>
      <c r="B605" s="641" t="s">
        <v>673</v>
      </c>
    </row>
    <row r="606" spans="1:6">
      <c r="A606" s="643"/>
      <c r="B606" s="641"/>
      <c r="C606" s="566" t="s">
        <v>193</v>
      </c>
      <c r="D606" s="605">
        <v>23.9</v>
      </c>
      <c r="E606" s="633"/>
      <c r="F606" s="567">
        <f>+D606*E606</f>
        <v>0</v>
      </c>
    </row>
    <row r="607" spans="1:6" ht="25.5">
      <c r="A607" s="643" t="s">
        <v>672</v>
      </c>
      <c r="B607" s="640" t="s">
        <v>2745</v>
      </c>
    </row>
    <row r="608" spans="1:6">
      <c r="A608" s="643"/>
      <c r="B608" s="641"/>
      <c r="C608" s="566" t="s">
        <v>671</v>
      </c>
      <c r="D608" s="605">
        <v>134.78</v>
      </c>
      <c r="E608" s="633"/>
      <c r="F608" s="567">
        <f>+D608*E608</f>
        <v>0</v>
      </c>
    </row>
    <row r="609" spans="1:6" ht="38.25">
      <c r="A609" s="643" t="s">
        <v>670</v>
      </c>
      <c r="B609" s="640" t="s">
        <v>2746</v>
      </c>
    </row>
    <row r="610" spans="1:6" ht="25.5">
      <c r="A610" s="643"/>
      <c r="B610" s="641" t="s">
        <v>669</v>
      </c>
    </row>
    <row r="611" spans="1:6" ht="25.5">
      <c r="A611" s="643"/>
      <c r="B611" s="641" t="s">
        <v>668</v>
      </c>
    </row>
    <row r="612" spans="1:6">
      <c r="A612" s="651"/>
      <c r="B612" s="631" t="s">
        <v>667</v>
      </c>
      <c r="C612" s="652"/>
      <c r="D612" s="653"/>
      <c r="E612" s="653"/>
      <c r="F612" s="653"/>
    </row>
    <row r="613" spans="1:6">
      <c r="A613" s="651"/>
      <c r="B613" s="630" t="s">
        <v>666</v>
      </c>
      <c r="C613" s="652"/>
      <c r="D613" s="653"/>
      <c r="E613" s="653"/>
      <c r="F613" s="653"/>
    </row>
    <row r="614" spans="1:6">
      <c r="A614" s="651" t="s">
        <v>179</v>
      </c>
      <c r="B614" s="654" t="s">
        <v>2747</v>
      </c>
      <c r="C614" s="652" t="s">
        <v>399</v>
      </c>
      <c r="D614" s="653">
        <v>2</v>
      </c>
      <c r="E614" s="633"/>
      <c r="F614" s="567">
        <f t="shared" ref="F614:F673" si="2">+D614*E614</f>
        <v>0</v>
      </c>
    </row>
    <row r="615" spans="1:6">
      <c r="A615" s="651" t="s">
        <v>177</v>
      </c>
      <c r="B615" s="654" t="s">
        <v>2748</v>
      </c>
      <c r="C615" s="652" t="s">
        <v>399</v>
      </c>
      <c r="D615" s="653">
        <v>4</v>
      </c>
      <c r="E615" s="633"/>
      <c r="F615" s="567">
        <f t="shared" si="2"/>
        <v>0</v>
      </c>
    </row>
    <row r="616" spans="1:6">
      <c r="A616" s="651" t="s">
        <v>175</v>
      </c>
      <c r="B616" s="631" t="s">
        <v>665</v>
      </c>
      <c r="C616" s="652" t="s">
        <v>399</v>
      </c>
      <c r="D616" s="653">
        <v>1</v>
      </c>
      <c r="E616" s="633"/>
      <c r="F616" s="567">
        <f t="shared" si="2"/>
        <v>0</v>
      </c>
    </row>
    <row r="617" spans="1:6">
      <c r="A617" s="651" t="s">
        <v>173</v>
      </c>
      <c r="B617" s="631" t="s">
        <v>664</v>
      </c>
      <c r="C617" s="652" t="s">
        <v>399</v>
      </c>
      <c r="D617" s="653">
        <v>1</v>
      </c>
      <c r="E617" s="633"/>
      <c r="F617" s="567">
        <f t="shared" si="2"/>
        <v>0</v>
      </c>
    </row>
    <row r="618" spans="1:6">
      <c r="A618" s="651" t="s">
        <v>171</v>
      </c>
      <c r="B618" s="631" t="s">
        <v>663</v>
      </c>
      <c r="C618" s="652" t="s">
        <v>399</v>
      </c>
      <c r="D618" s="653">
        <v>2</v>
      </c>
      <c r="E618" s="633"/>
      <c r="F618" s="567">
        <f t="shared" si="2"/>
        <v>0</v>
      </c>
    </row>
    <row r="619" spans="1:6">
      <c r="A619" s="651" t="s">
        <v>169</v>
      </c>
      <c r="B619" s="631" t="s">
        <v>662</v>
      </c>
      <c r="C619" s="652" t="s">
        <v>399</v>
      </c>
      <c r="D619" s="653">
        <v>1</v>
      </c>
      <c r="E619" s="633"/>
      <c r="F619" s="567">
        <f t="shared" si="2"/>
        <v>0</v>
      </c>
    </row>
    <row r="620" spans="1:6">
      <c r="A620" s="651" t="s">
        <v>167</v>
      </c>
      <c r="B620" s="631" t="s">
        <v>661</v>
      </c>
      <c r="C620" s="652" t="s">
        <v>399</v>
      </c>
      <c r="D620" s="653">
        <v>1</v>
      </c>
      <c r="E620" s="633"/>
      <c r="F620" s="567">
        <f t="shared" si="2"/>
        <v>0</v>
      </c>
    </row>
    <row r="621" spans="1:6">
      <c r="A621" s="651" t="s">
        <v>165</v>
      </c>
      <c r="B621" s="631" t="s">
        <v>660</v>
      </c>
      <c r="C621" s="652" t="s">
        <v>399</v>
      </c>
      <c r="D621" s="653">
        <v>1</v>
      </c>
      <c r="E621" s="633"/>
      <c r="F621" s="567">
        <f t="shared" si="2"/>
        <v>0</v>
      </c>
    </row>
    <row r="622" spans="1:6">
      <c r="A622" s="651" t="s">
        <v>161</v>
      </c>
      <c r="B622" s="631" t="s">
        <v>659</v>
      </c>
      <c r="C622" s="652" t="s">
        <v>399</v>
      </c>
      <c r="D622" s="653">
        <v>1</v>
      </c>
      <c r="E622" s="633"/>
      <c r="F622" s="567">
        <f t="shared" si="2"/>
        <v>0</v>
      </c>
    </row>
    <row r="623" spans="1:6">
      <c r="A623" s="651" t="s">
        <v>159</v>
      </c>
      <c r="B623" s="631" t="s">
        <v>658</v>
      </c>
      <c r="C623" s="652" t="s">
        <v>399</v>
      </c>
      <c r="D623" s="653">
        <v>1</v>
      </c>
      <c r="E623" s="633"/>
      <c r="F623" s="567">
        <f t="shared" si="2"/>
        <v>0</v>
      </c>
    </row>
    <row r="624" spans="1:6">
      <c r="A624" s="651" t="s">
        <v>215</v>
      </c>
      <c r="B624" s="631" t="s">
        <v>657</v>
      </c>
      <c r="C624" s="652" t="s">
        <v>399</v>
      </c>
      <c r="D624" s="653">
        <v>2</v>
      </c>
      <c r="E624" s="633"/>
      <c r="F624" s="567">
        <f t="shared" si="2"/>
        <v>0</v>
      </c>
    </row>
    <row r="625" spans="1:6">
      <c r="A625" s="651" t="s">
        <v>213</v>
      </c>
      <c r="B625" s="631" t="s">
        <v>656</v>
      </c>
      <c r="C625" s="652" t="s">
        <v>399</v>
      </c>
      <c r="D625" s="653">
        <v>6</v>
      </c>
      <c r="E625" s="633"/>
      <c r="F625" s="567">
        <f t="shared" si="2"/>
        <v>0</v>
      </c>
    </row>
    <row r="626" spans="1:6">
      <c r="A626" s="651" t="s">
        <v>211</v>
      </c>
      <c r="B626" s="631" t="s">
        <v>655</v>
      </c>
      <c r="C626" s="652" t="s">
        <v>399</v>
      </c>
      <c r="D626" s="653">
        <v>2</v>
      </c>
      <c r="E626" s="633"/>
      <c r="F626" s="567">
        <f t="shared" si="2"/>
        <v>0</v>
      </c>
    </row>
    <row r="627" spans="1:6">
      <c r="A627" s="651" t="s">
        <v>209</v>
      </c>
      <c r="B627" s="631" t="s">
        <v>654</v>
      </c>
      <c r="C627" s="652" t="s">
        <v>399</v>
      </c>
      <c r="D627" s="653">
        <v>1</v>
      </c>
      <c r="E627" s="633"/>
      <c r="F627" s="567">
        <f t="shared" si="2"/>
        <v>0</v>
      </c>
    </row>
    <row r="628" spans="1:6">
      <c r="A628" s="651" t="s">
        <v>207</v>
      </c>
      <c r="B628" s="631" t="s">
        <v>653</v>
      </c>
      <c r="C628" s="652" t="s">
        <v>399</v>
      </c>
      <c r="D628" s="653">
        <v>1</v>
      </c>
      <c r="E628" s="633"/>
      <c r="F628" s="567">
        <f t="shared" si="2"/>
        <v>0</v>
      </c>
    </row>
    <row r="629" spans="1:6">
      <c r="A629" s="651" t="s">
        <v>205</v>
      </c>
      <c r="B629" s="631" t="s">
        <v>652</v>
      </c>
      <c r="C629" s="652" t="s">
        <v>399</v>
      </c>
      <c r="D629" s="653">
        <v>1</v>
      </c>
      <c r="E629" s="633"/>
      <c r="F629" s="567">
        <f t="shared" si="2"/>
        <v>0</v>
      </c>
    </row>
    <row r="630" spans="1:6">
      <c r="A630" s="651" t="s">
        <v>203</v>
      </c>
      <c r="B630" s="631" t="s">
        <v>651</v>
      </c>
      <c r="C630" s="652" t="s">
        <v>399</v>
      </c>
      <c r="D630" s="653">
        <v>3</v>
      </c>
      <c r="E630" s="633"/>
      <c r="F630" s="567">
        <f t="shared" si="2"/>
        <v>0</v>
      </c>
    </row>
    <row r="631" spans="1:6">
      <c r="A631" s="651" t="s">
        <v>201</v>
      </c>
      <c r="B631" s="631" t="s">
        <v>650</v>
      </c>
      <c r="C631" s="652" t="s">
        <v>399</v>
      </c>
      <c r="D631" s="653">
        <v>1</v>
      </c>
      <c r="E631" s="633"/>
      <c r="F631" s="567">
        <f t="shared" si="2"/>
        <v>0</v>
      </c>
    </row>
    <row r="632" spans="1:6">
      <c r="A632" s="651" t="s">
        <v>199</v>
      </c>
      <c r="B632" s="631" t="s">
        <v>649</v>
      </c>
      <c r="C632" s="652" t="s">
        <v>399</v>
      </c>
      <c r="D632" s="653">
        <v>1</v>
      </c>
      <c r="E632" s="633"/>
      <c r="F632" s="567">
        <f t="shared" si="2"/>
        <v>0</v>
      </c>
    </row>
    <row r="633" spans="1:6">
      <c r="A633" s="651" t="s">
        <v>197</v>
      </c>
      <c r="B633" s="631" t="s">
        <v>648</v>
      </c>
      <c r="C633" s="652" t="s">
        <v>399</v>
      </c>
      <c r="D633" s="653">
        <v>1</v>
      </c>
      <c r="E633" s="633"/>
      <c r="F633" s="567">
        <f t="shared" si="2"/>
        <v>0</v>
      </c>
    </row>
    <row r="634" spans="1:6">
      <c r="A634" s="651" t="s">
        <v>195</v>
      </c>
      <c r="B634" s="631" t="s">
        <v>647</v>
      </c>
      <c r="C634" s="652" t="s">
        <v>399</v>
      </c>
      <c r="D634" s="653">
        <v>3</v>
      </c>
      <c r="E634" s="633"/>
      <c r="F634" s="567">
        <f t="shared" si="2"/>
        <v>0</v>
      </c>
    </row>
    <row r="635" spans="1:6">
      <c r="A635" s="651" t="s">
        <v>646</v>
      </c>
      <c r="B635" s="631" t="s">
        <v>645</v>
      </c>
      <c r="C635" s="652" t="s">
        <v>399</v>
      </c>
      <c r="D635" s="653">
        <v>1</v>
      </c>
      <c r="E635" s="633"/>
      <c r="F635" s="567">
        <f t="shared" si="2"/>
        <v>0</v>
      </c>
    </row>
    <row r="636" spans="1:6">
      <c r="A636" s="651" t="s">
        <v>644</v>
      </c>
      <c r="B636" s="631" t="s">
        <v>643</v>
      </c>
      <c r="C636" s="652" t="s">
        <v>399</v>
      </c>
      <c r="D636" s="653">
        <v>1</v>
      </c>
      <c r="E636" s="633"/>
      <c r="F636" s="567">
        <f t="shared" si="2"/>
        <v>0</v>
      </c>
    </row>
    <row r="637" spans="1:6">
      <c r="A637" s="651" t="s">
        <v>642</v>
      </c>
      <c r="B637" s="631" t="s">
        <v>641</v>
      </c>
      <c r="C637" s="652" t="s">
        <v>399</v>
      </c>
      <c r="D637" s="653">
        <v>2</v>
      </c>
      <c r="E637" s="633"/>
      <c r="F637" s="567">
        <f t="shared" si="2"/>
        <v>0</v>
      </c>
    </row>
    <row r="638" spans="1:6">
      <c r="A638" s="651" t="s">
        <v>640</v>
      </c>
      <c r="B638" s="631" t="s">
        <v>639</v>
      </c>
      <c r="C638" s="652" t="s">
        <v>399</v>
      </c>
      <c r="D638" s="653">
        <v>2</v>
      </c>
      <c r="E638" s="633"/>
      <c r="F638" s="567">
        <f t="shared" si="2"/>
        <v>0</v>
      </c>
    </row>
    <row r="639" spans="1:6">
      <c r="A639" s="651" t="s">
        <v>638</v>
      </c>
      <c r="B639" s="631" t="s">
        <v>637</v>
      </c>
      <c r="C639" s="652" t="s">
        <v>399</v>
      </c>
      <c r="D639" s="653">
        <v>1</v>
      </c>
      <c r="E639" s="633"/>
      <c r="F639" s="567">
        <f t="shared" si="2"/>
        <v>0</v>
      </c>
    </row>
    <row r="640" spans="1:6">
      <c r="A640" s="651" t="s">
        <v>636</v>
      </c>
      <c r="B640" s="631" t="s">
        <v>635</v>
      </c>
      <c r="C640" s="652" t="s">
        <v>399</v>
      </c>
      <c r="D640" s="653">
        <v>1</v>
      </c>
      <c r="E640" s="633"/>
      <c r="F640" s="567">
        <f t="shared" si="2"/>
        <v>0</v>
      </c>
    </row>
    <row r="641" spans="1:6">
      <c r="A641" s="651" t="s">
        <v>634</v>
      </c>
      <c r="B641" s="631" t="s">
        <v>633</v>
      </c>
      <c r="C641" s="652" t="s">
        <v>399</v>
      </c>
      <c r="D641" s="653">
        <v>2</v>
      </c>
      <c r="E641" s="633"/>
      <c r="F641" s="567">
        <f t="shared" si="2"/>
        <v>0</v>
      </c>
    </row>
    <row r="642" spans="1:6">
      <c r="A642" s="651" t="s">
        <v>632</v>
      </c>
      <c r="B642" s="631" t="s">
        <v>631</v>
      </c>
      <c r="C642" s="652" t="s">
        <v>399</v>
      </c>
      <c r="D642" s="653">
        <v>1</v>
      </c>
      <c r="E642" s="633"/>
      <c r="F642" s="567">
        <f t="shared" si="2"/>
        <v>0</v>
      </c>
    </row>
    <row r="643" spans="1:6">
      <c r="A643" s="651" t="s">
        <v>630</v>
      </c>
      <c r="B643" s="631" t="s">
        <v>629</v>
      </c>
      <c r="C643" s="652" t="s">
        <v>399</v>
      </c>
      <c r="D643" s="653">
        <v>2</v>
      </c>
      <c r="E643" s="633"/>
      <c r="F643" s="567">
        <f t="shared" si="2"/>
        <v>0</v>
      </c>
    </row>
    <row r="644" spans="1:6">
      <c r="A644" s="651" t="s">
        <v>628</v>
      </c>
      <c r="B644" s="631" t="s">
        <v>627</v>
      </c>
      <c r="C644" s="652" t="s">
        <v>399</v>
      </c>
      <c r="D644" s="653">
        <v>1</v>
      </c>
      <c r="E644" s="633"/>
      <c r="F644" s="567">
        <f t="shared" si="2"/>
        <v>0</v>
      </c>
    </row>
    <row r="645" spans="1:6">
      <c r="A645" s="651" t="s">
        <v>626</v>
      </c>
      <c r="B645" s="631" t="s">
        <v>625</v>
      </c>
      <c r="C645" s="652" t="s">
        <v>399</v>
      </c>
      <c r="D645" s="653">
        <v>1</v>
      </c>
      <c r="E645" s="633"/>
      <c r="F645" s="567">
        <f t="shared" si="2"/>
        <v>0</v>
      </c>
    </row>
    <row r="646" spans="1:6">
      <c r="A646" s="651" t="s">
        <v>624</v>
      </c>
      <c r="B646" s="631" t="s">
        <v>623</v>
      </c>
      <c r="C646" s="652" t="s">
        <v>399</v>
      </c>
      <c r="D646" s="653">
        <v>1</v>
      </c>
      <c r="E646" s="633"/>
      <c r="F646" s="567">
        <f t="shared" si="2"/>
        <v>0</v>
      </c>
    </row>
    <row r="647" spans="1:6">
      <c r="A647" s="651" t="s">
        <v>622</v>
      </c>
      <c r="B647" s="631" t="s">
        <v>621</v>
      </c>
      <c r="C647" s="652" t="s">
        <v>399</v>
      </c>
      <c r="D647" s="653">
        <v>1</v>
      </c>
      <c r="E647" s="633"/>
      <c r="F647" s="567">
        <f t="shared" si="2"/>
        <v>0</v>
      </c>
    </row>
    <row r="648" spans="1:6">
      <c r="A648" s="651" t="s">
        <v>620</v>
      </c>
      <c r="B648" s="631" t="s">
        <v>619</v>
      </c>
      <c r="C648" s="652" t="s">
        <v>399</v>
      </c>
      <c r="D648" s="653">
        <v>1</v>
      </c>
      <c r="E648" s="633"/>
      <c r="F648" s="567">
        <f t="shared" si="2"/>
        <v>0</v>
      </c>
    </row>
    <row r="649" spans="1:6">
      <c r="A649" s="651" t="s">
        <v>618</v>
      </c>
      <c r="B649" s="631" t="s">
        <v>617</v>
      </c>
      <c r="C649" s="652" t="s">
        <v>399</v>
      </c>
      <c r="D649" s="653">
        <v>1</v>
      </c>
      <c r="E649" s="633"/>
      <c r="F649" s="567">
        <f t="shared" si="2"/>
        <v>0</v>
      </c>
    </row>
    <row r="650" spans="1:6">
      <c r="A650" s="651" t="s">
        <v>616</v>
      </c>
      <c r="B650" s="631" t="s">
        <v>615</v>
      </c>
      <c r="C650" s="652" t="s">
        <v>399</v>
      </c>
      <c r="D650" s="653">
        <v>1</v>
      </c>
      <c r="E650" s="633"/>
      <c r="F650" s="567">
        <f t="shared" si="2"/>
        <v>0</v>
      </c>
    </row>
    <row r="651" spans="1:6">
      <c r="A651" s="651" t="s">
        <v>614</v>
      </c>
      <c r="B651" s="631" t="s">
        <v>613</v>
      </c>
      <c r="C651" s="652" t="s">
        <v>399</v>
      </c>
      <c r="D651" s="653">
        <v>1</v>
      </c>
      <c r="E651" s="633"/>
      <c r="F651" s="567">
        <f t="shared" si="2"/>
        <v>0</v>
      </c>
    </row>
    <row r="652" spans="1:6">
      <c r="A652" s="651" t="s">
        <v>612</v>
      </c>
      <c r="B652" s="631" t="s">
        <v>611</v>
      </c>
      <c r="C652" s="652" t="s">
        <v>399</v>
      </c>
      <c r="D652" s="653">
        <v>1</v>
      </c>
      <c r="E652" s="633"/>
      <c r="F652" s="567">
        <f t="shared" si="2"/>
        <v>0</v>
      </c>
    </row>
    <row r="653" spans="1:6">
      <c r="A653" s="651" t="s">
        <v>610</v>
      </c>
      <c r="B653" s="631" t="s">
        <v>500</v>
      </c>
      <c r="C653" s="652" t="s">
        <v>399</v>
      </c>
      <c r="D653" s="653">
        <v>3</v>
      </c>
      <c r="E653" s="633"/>
      <c r="F653" s="567">
        <f t="shared" si="2"/>
        <v>0</v>
      </c>
    </row>
    <row r="654" spans="1:6">
      <c r="A654" s="651" t="s">
        <v>609</v>
      </c>
      <c r="B654" s="631" t="s">
        <v>608</v>
      </c>
      <c r="C654" s="652" t="s">
        <v>399</v>
      </c>
      <c r="D654" s="653">
        <v>7</v>
      </c>
      <c r="E654" s="633"/>
      <c r="F654" s="567">
        <f t="shared" si="2"/>
        <v>0</v>
      </c>
    </row>
    <row r="655" spans="1:6">
      <c r="A655" s="651" t="s">
        <v>607</v>
      </c>
      <c r="B655" s="631" t="s">
        <v>606</v>
      </c>
      <c r="C655" s="652" t="s">
        <v>399</v>
      </c>
      <c r="D655" s="653">
        <v>1</v>
      </c>
      <c r="E655" s="633"/>
      <c r="F655" s="567">
        <f t="shared" si="2"/>
        <v>0</v>
      </c>
    </row>
    <row r="656" spans="1:6">
      <c r="A656" s="651" t="s">
        <v>605</v>
      </c>
      <c r="B656" s="631" t="s">
        <v>604</v>
      </c>
      <c r="C656" s="652" t="s">
        <v>399</v>
      </c>
      <c r="D656" s="653">
        <v>3</v>
      </c>
      <c r="E656" s="633"/>
      <c r="F656" s="567">
        <f t="shared" si="2"/>
        <v>0</v>
      </c>
    </row>
    <row r="657" spans="1:6">
      <c r="A657" s="651" t="s">
        <v>603</v>
      </c>
      <c r="B657" s="631" t="s">
        <v>494</v>
      </c>
      <c r="C657" s="652" t="s">
        <v>399</v>
      </c>
      <c r="D657" s="653">
        <v>7</v>
      </c>
      <c r="E657" s="633"/>
      <c r="F657" s="567">
        <f t="shared" si="2"/>
        <v>0</v>
      </c>
    </row>
    <row r="658" spans="1:6">
      <c r="A658" s="651" t="s">
        <v>602</v>
      </c>
      <c r="B658" s="631" t="s">
        <v>601</v>
      </c>
      <c r="C658" s="652" t="s">
        <v>399</v>
      </c>
      <c r="D658" s="653">
        <v>15</v>
      </c>
      <c r="E658" s="633"/>
      <c r="F658" s="567">
        <f t="shared" si="2"/>
        <v>0</v>
      </c>
    </row>
    <row r="659" spans="1:6">
      <c r="A659" s="651" t="s">
        <v>600</v>
      </c>
      <c r="B659" s="631" t="s">
        <v>599</v>
      </c>
      <c r="C659" s="652" t="s">
        <v>399</v>
      </c>
      <c r="D659" s="653">
        <v>1</v>
      </c>
      <c r="E659" s="633"/>
      <c r="F659" s="567">
        <f t="shared" si="2"/>
        <v>0</v>
      </c>
    </row>
    <row r="660" spans="1:6">
      <c r="A660" s="651" t="s">
        <v>598</v>
      </c>
      <c r="B660" s="631" t="s">
        <v>597</v>
      </c>
      <c r="C660" s="652" t="s">
        <v>399</v>
      </c>
      <c r="D660" s="653">
        <v>3</v>
      </c>
      <c r="E660" s="633"/>
      <c r="F660" s="567">
        <f t="shared" si="2"/>
        <v>0</v>
      </c>
    </row>
    <row r="661" spans="1:6">
      <c r="A661" s="651" t="s">
        <v>596</v>
      </c>
      <c r="B661" s="631" t="s">
        <v>595</v>
      </c>
      <c r="C661" s="652" t="s">
        <v>399</v>
      </c>
      <c r="D661" s="653">
        <v>4</v>
      </c>
      <c r="E661" s="633"/>
      <c r="F661" s="567">
        <f t="shared" si="2"/>
        <v>0</v>
      </c>
    </row>
    <row r="662" spans="1:6">
      <c r="A662" s="651" t="s">
        <v>594</v>
      </c>
      <c r="B662" s="631" t="s">
        <v>593</v>
      </c>
      <c r="C662" s="652" t="s">
        <v>399</v>
      </c>
      <c r="D662" s="653">
        <v>7</v>
      </c>
      <c r="E662" s="633"/>
      <c r="F662" s="567">
        <f t="shared" si="2"/>
        <v>0</v>
      </c>
    </row>
    <row r="663" spans="1:6">
      <c r="A663" s="651" t="s">
        <v>592</v>
      </c>
      <c r="B663" s="631" t="s">
        <v>591</v>
      </c>
      <c r="C663" s="652" t="s">
        <v>399</v>
      </c>
      <c r="D663" s="653">
        <v>3</v>
      </c>
      <c r="E663" s="633"/>
      <c r="F663" s="567">
        <f t="shared" si="2"/>
        <v>0</v>
      </c>
    </row>
    <row r="664" spans="1:6">
      <c r="A664" s="651" t="s">
        <v>590</v>
      </c>
      <c r="B664" s="631" t="s">
        <v>589</v>
      </c>
      <c r="C664" s="652" t="s">
        <v>399</v>
      </c>
      <c r="D664" s="653">
        <v>1</v>
      </c>
      <c r="E664" s="633"/>
      <c r="F664" s="567">
        <f t="shared" si="2"/>
        <v>0</v>
      </c>
    </row>
    <row r="665" spans="1:6">
      <c r="A665" s="651" t="s">
        <v>588</v>
      </c>
      <c r="B665" s="631" t="s">
        <v>587</v>
      </c>
      <c r="C665" s="652" t="s">
        <v>399</v>
      </c>
      <c r="D665" s="653">
        <v>2</v>
      </c>
      <c r="E665" s="633"/>
      <c r="F665" s="567">
        <f t="shared" si="2"/>
        <v>0</v>
      </c>
    </row>
    <row r="666" spans="1:6">
      <c r="A666" s="651" t="s">
        <v>586</v>
      </c>
      <c r="B666" s="631" t="s">
        <v>585</v>
      </c>
      <c r="C666" s="652" t="s">
        <v>399</v>
      </c>
      <c r="D666" s="653">
        <v>6</v>
      </c>
      <c r="E666" s="633"/>
      <c r="F666" s="567">
        <f t="shared" si="2"/>
        <v>0</v>
      </c>
    </row>
    <row r="667" spans="1:6">
      <c r="A667" s="651" t="s">
        <v>584</v>
      </c>
      <c r="B667" s="631" t="s">
        <v>583</v>
      </c>
      <c r="C667" s="652" t="s">
        <v>399</v>
      </c>
      <c r="D667" s="653">
        <v>2</v>
      </c>
      <c r="E667" s="633"/>
      <c r="F667" s="567">
        <f t="shared" si="2"/>
        <v>0</v>
      </c>
    </row>
    <row r="668" spans="1:6">
      <c r="A668" s="651" t="s">
        <v>582</v>
      </c>
      <c r="B668" s="631" t="s">
        <v>581</v>
      </c>
      <c r="C668" s="652" t="s">
        <v>399</v>
      </c>
      <c r="D668" s="653">
        <v>4</v>
      </c>
      <c r="E668" s="633"/>
      <c r="F668" s="567">
        <f t="shared" si="2"/>
        <v>0</v>
      </c>
    </row>
    <row r="669" spans="1:6">
      <c r="A669" s="651" t="s">
        <v>580</v>
      </c>
      <c r="B669" s="631" t="s">
        <v>579</v>
      </c>
      <c r="C669" s="652" t="s">
        <v>399</v>
      </c>
      <c r="D669" s="653">
        <v>4</v>
      </c>
      <c r="E669" s="633"/>
      <c r="F669" s="567">
        <f t="shared" si="2"/>
        <v>0</v>
      </c>
    </row>
    <row r="670" spans="1:6">
      <c r="A670" s="651" t="s">
        <v>578</v>
      </c>
      <c r="B670" s="631" t="s">
        <v>577</v>
      </c>
      <c r="C670" s="652" t="s">
        <v>399</v>
      </c>
      <c r="D670" s="653">
        <v>2</v>
      </c>
      <c r="E670" s="633"/>
      <c r="F670" s="567">
        <f t="shared" si="2"/>
        <v>0</v>
      </c>
    </row>
    <row r="671" spans="1:6">
      <c r="A671" s="651" t="s">
        <v>576</v>
      </c>
      <c r="B671" s="631" t="s">
        <v>575</v>
      </c>
      <c r="C671" s="652" t="s">
        <v>399</v>
      </c>
      <c r="D671" s="653">
        <v>1</v>
      </c>
      <c r="E671" s="633"/>
      <c r="F671" s="567">
        <f t="shared" si="2"/>
        <v>0</v>
      </c>
    </row>
    <row r="672" spans="1:6">
      <c r="A672" s="651" t="s">
        <v>574</v>
      </c>
      <c r="B672" s="631" t="s">
        <v>573</v>
      </c>
      <c r="C672" s="652" t="s">
        <v>399</v>
      </c>
      <c r="D672" s="653">
        <v>1</v>
      </c>
      <c r="E672" s="633"/>
      <c r="F672" s="567">
        <f t="shared" si="2"/>
        <v>0</v>
      </c>
    </row>
    <row r="673" spans="1:6">
      <c r="A673" s="651" t="s">
        <v>572</v>
      </c>
      <c r="B673" s="631" t="s">
        <v>571</v>
      </c>
      <c r="C673" s="652" t="s">
        <v>399</v>
      </c>
      <c r="D673" s="653">
        <v>1</v>
      </c>
      <c r="E673" s="633"/>
      <c r="F673" s="567">
        <f t="shared" si="2"/>
        <v>0</v>
      </c>
    </row>
    <row r="674" spans="1:6">
      <c r="A674" s="651"/>
      <c r="B674" s="630" t="s">
        <v>570</v>
      </c>
      <c r="C674" s="652"/>
      <c r="D674" s="653"/>
      <c r="E674" s="633"/>
      <c r="F674" s="567"/>
    </row>
    <row r="675" spans="1:6">
      <c r="A675" s="651" t="s">
        <v>569</v>
      </c>
      <c r="B675" s="654" t="s">
        <v>2749</v>
      </c>
      <c r="C675" s="652" t="s">
        <v>399</v>
      </c>
      <c r="D675" s="653">
        <v>36</v>
      </c>
      <c r="E675" s="633"/>
      <c r="F675" s="567">
        <f t="shared" ref="F675:F719" si="3">+D675*E675</f>
        <v>0</v>
      </c>
    </row>
    <row r="676" spans="1:6">
      <c r="A676" s="651" t="s">
        <v>568</v>
      </c>
      <c r="B676" s="654" t="s">
        <v>2750</v>
      </c>
      <c r="C676" s="652" t="s">
        <v>399</v>
      </c>
      <c r="D676" s="653">
        <v>31</v>
      </c>
      <c r="E676" s="633"/>
      <c r="F676" s="567">
        <f t="shared" si="3"/>
        <v>0</v>
      </c>
    </row>
    <row r="677" spans="1:6">
      <c r="A677" s="651" t="s">
        <v>567</v>
      </c>
      <c r="B677" s="654" t="s">
        <v>2751</v>
      </c>
      <c r="C677" s="652" t="s">
        <v>399</v>
      </c>
      <c r="D677" s="653">
        <v>1</v>
      </c>
      <c r="E677" s="633"/>
      <c r="F677" s="567">
        <f t="shared" si="3"/>
        <v>0</v>
      </c>
    </row>
    <row r="678" spans="1:6">
      <c r="A678" s="651" t="s">
        <v>566</v>
      </c>
      <c r="B678" s="631" t="s">
        <v>565</v>
      </c>
      <c r="C678" s="652" t="s">
        <v>399</v>
      </c>
      <c r="D678" s="653">
        <v>1</v>
      </c>
      <c r="E678" s="633"/>
      <c r="F678" s="567">
        <f t="shared" si="3"/>
        <v>0</v>
      </c>
    </row>
    <row r="679" spans="1:6">
      <c r="A679" s="651" t="s">
        <v>564</v>
      </c>
      <c r="B679" s="631" t="s">
        <v>563</v>
      </c>
      <c r="C679" s="652" t="s">
        <v>399</v>
      </c>
      <c r="D679" s="653">
        <v>1</v>
      </c>
      <c r="E679" s="633"/>
      <c r="F679" s="567">
        <f t="shared" si="3"/>
        <v>0</v>
      </c>
    </row>
    <row r="680" spans="1:6">
      <c r="A680" s="651" t="s">
        <v>562</v>
      </c>
      <c r="B680" s="631" t="s">
        <v>561</v>
      </c>
      <c r="C680" s="652" t="s">
        <v>399</v>
      </c>
      <c r="D680" s="653">
        <v>1</v>
      </c>
      <c r="E680" s="633"/>
      <c r="F680" s="567">
        <f t="shared" si="3"/>
        <v>0</v>
      </c>
    </row>
    <row r="681" spans="1:6">
      <c r="A681" s="651" t="s">
        <v>560</v>
      </c>
      <c r="B681" s="631" t="s">
        <v>559</v>
      </c>
      <c r="C681" s="652" t="s">
        <v>399</v>
      </c>
      <c r="D681" s="653">
        <v>1</v>
      </c>
      <c r="E681" s="633"/>
      <c r="F681" s="567">
        <f t="shared" si="3"/>
        <v>0</v>
      </c>
    </row>
    <row r="682" spans="1:6">
      <c r="A682" s="651" t="s">
        <v>558</v>
      </c>
      <c r="B682" s="631" t="s">
        <v>557</v>
      </c>
      <c r="C682" s="652" t="s">
        <v>399</v>
      </c>
      <c r="D682" s="653">
        <v>2</v>
      </c>
      <c r="E682" s="633"/>
      <c r="F682" s="567">
        <f t="shared" si="3"/>
        <v>0</v>
      </c>
    </row>
    <row r="683" spans="1:6">
      <c r="A683" s="651" t="s">
        <v>556</v>
      </c>
      <c r="B683" s="631" t="s">
        <v>555</v>
      </c>
      <c r="C683" s="652" t="s">
        <v>399</v>
      </c>
      <c r="D683" s="653">
        <v>1</v>
      </c>
      <c r="E683" s="633"/>
      <c r="F683" s="567">
        <f t="shared" si="3"/>
        <v>0</v>
      </c>
    </row>
    <row r="684" spans="1:6">
      <c r="A684" s="651" t="s">
        <v>554</v>
      </c>
      <c r="B684" s="631" t="s">
        <v>553</v>
      </c>
      <c r="C684" s="652" t="s">
        <v>399</v>
      </c>
      <c r="D684" s="653">
        <v>1</v>
      </c>
      <c r="E684" s="633"/>
      <c r="F684" s="567">
        <f t="shared" si="3"/>
        <v>0</v>
      </c>
    </row>
    <row r="685" spans="1:6">
      <c r="A685" s="651" t="s">
        <v>552</v>
      </c>
      <c r="B685" s="631" t="s">
        <v>551</v>
      </c>
      <c r="C685" s="652" t="s">
        <v>399</v>
      </c>
      <c r="D685" s="653">
        <v>1</v>
      </c>
      <c r="E685" s="633"/>
      <c r="F685" s="567">
        <f t="shared" si="3"/>
        <v>0</v>
      </c>
    </row>
    <row r="686" spans="1:6">
      <c r="A686" s="651" t="s">
        <v>550</v>
      </c>
      <c r="B686" s="631" t="s">
        <v>549</v>
      </c>
      <c r="C686" s="652" t="s">
        <v>399</v>
      </c>
      <c r="D686" s="653">
        <v>2</v>
      </c>
      <c r="E686" s="633"/>
      <c r="F686" s="567">
        <f t="shared" si="3"/>
        <v>0</v>
      </c>
    </row>
    <row r="687" spans="1:6">
      <c r="A687" s="651" t="s">
        <v>548</v>
      </c>
      <c r="B687" s="631" t="s">
        <v>547</v>
      </c>
      <c r="C687" s="652" t="s">
        <v>399</v>
      </c>
      <c r="D687" s="653">
        <v>1</v>
      </c>
      <c r="E687" s="633"/>
      <c r="F687" s="567">
        <f t="shared" si="3"/>
        <v>0</v>
      </c>
    </row>
    <row r="688" spans="1:6">
      <c r="A688" s="651" t="s">
        <v>546</v>
      </c>
      <c r="B688" s="631" t="s">
        <v>545</v>
      </c>
      <c r="C688" s="652" t="s">
        <v>399</v>
      </c>
      <c r="D688" s="653">
        <v>1</v>
      </c>
      <c r="E688" s="633"/>
      <c r="F688" s="567">
        <f t="shared" si="3"/>
        <v>0</v>
      </c>
    </row>
    <row r="689" spans="1:6">
      <c r="A689" s="651" t="s">
        <v>544</v>
      </c>
      <c r="B689" s="631" t="s">
        <v>543</v>
      </c>
      <c r="C689" s="652" t="s">
        <v>399</v>
      </c>
      <c r="D689" s="653">
        <v>4</v>
      </c>
      <c r="E689" s="633"/>
      <c r="F689" s="567">
        <f t="shared" si="3"/>
        <v>0</v>
      </c>
    </row>
    <row r="690" spans="1:6">
      <c r="A690" s="651" t="s">
        <v>542</v>
      </c>
      <c r="B690" s="631" t="s">
        <v>538</v>
      </c>
      <c r="C690" s="652" t="s">
        <v>399</v>
      </c>
      <c r="D690" s="653">
        <v>2</v>
      </c>
      <c r="E690" s="633"/>
      <c r="F690" s="567">
        <f t="shared" si="3"/>
        <v>0</v>
      </c>
    </row>
    <row r="691" spans="1:6">
      <c r="A691" s="651" t="s">
        <v>541</v>
      </c>
      <c r="B691" s="631" t="s">
        <v>540</v>
      </c>
      <c r="C691" s="652" t="s">
        <v>399</v>
      </c>
      <c r="D691" s="653">
        <v>1</v>
      </c>
      <c r="E691" s="633"/>
      <c r="F691" s="567">
        <f t="shared" si="3"/>
        <v>0</v>
      </c>
    </row>
    <row r="692" spans="1:6">
      <c r="A692" s="651" t="s">
        <v>539</v>
      </c>
      <c r="B692" s="631" t="s">
        <v>538</v>
      </c>
      <c r="C692" s="652" t="s">
        <v>399</v>
      </c>
      <c r="D692" s="653">
        <v>1</v>
      </c>
      <c r="E692" s="633"/>
      <c r="F692" s="567">
        <f t="shared" si="3"/>
        <v>0</v>
      </c>
    </row>
    <row r="693" spans="1:6">
      <c r="A693" s="651" t="s">
        <v>537</v>
      </c>
      <c r="B693" s="631" t="s">
        <v>536</v>
      </c>
      <c r="C693" s="652" t="s">
        <v>399</v>
      </c>
      <c r="D693" s="653">
        <v>1</v>
      </c>
      <c r="E693" s="633"/>
      <c r="F693" s="567">
        <f t="shared" si="3"/>
        <v>0</v>
      </c>
    </row>
    <row r="694" spans="1:6">
      <c r="A694" s="651" t="s">
        <v>535</v>
      </c>
      <c r="B694" s="631" t="s">
        <v>534</v>
      </c>
      <c r="C694" s="652" t="s">
        <v>399</v>
      </c>
      <c r="D694" s="653">
        <v>2</v>
      </c>
      <c r="E694" s="633"/>
      <c r="F694" s="567">
        <f t="shared" si="3"/>
        <v>0</v>
      </c>
    </row>
    <row r="695" spans="1:6">
      <c r="A695" s="651" t="s">
        <v>533</v>
      </c>
      <c r="B695" s="631" t="s">
        <v>532</v>
      </c>
      <c r="C695" s="652" t="s">
        <v>399</v>
      </c>
      <c r="D695" s="653">
        <v>3</v>
      </c>
      <c r="E695" s="633"/>
      <c r="F695" s="567">
        <f t="shared" si="3"/>
        <v>0</v>
      </c>
    </row>
    <row r="696" spans="1:6">
      <c r="A696" s="651" t="s">
        <v>531</v>
      </c>
      <c r="B696" s="631" t="s">
        <v>530</v>
      </c>
      <c r="C696" s="652" t="s">
        <v>399</v>
      </c>
      <c r="D696" s="653">
        <v>1</v>
      </c>
      <c r="E696" s="633"/>
      <c r="F696" s="567">
        <f t="shared" si="3"/>
        <v>0</v>
      </c>
    </row>
    <row r="697" spans="1:6">
      <c r="A697" s="651" t="s">
        <v>529</v>
      </c>
      <c r="B697" s="631" t="s">
        <v>528</v>
      </c>
      <c r="C697" s="652" t="s">
        <v>399</v>
      </c>
      <c r="D697" s="653">
        <v>1</v>
      </c>
      <c r="E697" s="633"/>
      <c r="F697" s="567">
        <f t="shared" si="3"/>
        <v>0</v>
      </c>
    </row>
    <row r="698" spans="1:6">
      <c r="A698" s="651" t="s">
        <v>527</v>
      </c>
      <c r="B698" s="631" t="s">
        <v>526</v>
      </c>
      <c r="C698" s="652" t="s">
        <v>399</v>
      </c>
      <c r="D698" s="653">
        <v>1</v>
      </c>
      <c r="E698" s="633"/>
      <c r="F698" s="567">
        <f t="shared" si="3"/>
        <v>0</v>
      </c>
    </row>
    <row r="699" spans="1:6">
      <c r="A699" s="651" t="s">
        <v>525</v>
      </c>
      <c r="B699" s="631" t="s">
        <v>524</v>
      </c>
      <c r="C699" s="652" t="s">
        <v>399</v>
      </c>
      <c r="D699" s="653">
        <v>1</v>
      </c>
      <c r="E699" s="633"/>
      <c r="F699" s="567">
        <f t="shared" si="3"/>
        <v>0</v>
      </c>
    </row>
    <row r="700" spans="1:6">
      <c r="A700" s="651" t="s">
        <v>523</v>
      </c>
      <c r="B700" s="631" t="s">
        <v>522</v>
      </c>
      <c r="C700" s="652" t="s">
        <v>399</v>
      </c>
      <c r="D700" s="653">
        <v>2</v>
      </c>
      <c r="E700" s="633"/>
      <c r="F700" s="567">
        <f t="shared" si="3"/>
        <v>0</v>
      </c>
    </row>
    <row r="701" spans="1:6">
      <c r="A701" s="651" t="s">
        <v>521</v>
      </c>
      <c r="B701" s="631" t="s">
        <v>520</v>
      </c>
      <c r="C701" s="652" t="s">
        <v>399</v>
      </c>
      <c r="D701" s="653">
        <v>1</v>
      </c>
      <c r="E701" s="633"/>
      <c r="F701" s="567">
        <f t="shared" si="3"/>
        <v>0</v>
      </c>
    </row>
    <row r="702" spans="1:6">
      <c r="A702" s="651" t="s">
        <v>519</v>
      </c>
      <c r="B702" s="631" t="s">
        <v>518</v>
      </c>
      <c r="C702" s="652" t="s">
        <v>399</v>
      </c>
      <c r="D702" s="653">
        <v>1</v>
      </c>
      <c r="E702" s="633"/>
      <c r="F702" s="567">
        <f t="shared" si="3"/>
        <v>0</v>
      </c>
    </row>
    <row r="703" spans="1:6">
      <c r="A703" s="651" t="s">
        <v>517</v>
      </c>
      <c r="B703" s="631" t="s">
        <v>516</v>
      </c>
      <c r="C703" s="652" t="s">
        <v>399</v>
      </c>
      <c r="D703" s="653">
        <v>1</v>
      </c>
      <c r="E703" s="633"/>
      <c r="F703" s="567">
        <f t="shared" si="3"/>
        <v>0</v>
      </c>
    </row>
    <row r="704" spans="1:6">
      <c r="A704" s="651" t="s">
        <v>515</v>
      </c>
      <c r="B704" s="631" t="s">
        <v>514</v>
      </c>
      <c r="C704" s="652" t="s">
        <v>399</v>
      </c>
      <c r="D704" s="653">
        <v>1</v>
      </c>
      <c r="E704" s="633"/>
      <c r="F704" s="567">
        <f t="shared" si="3"/>
        <v>0</v>
      </c>
    </row>
    <row r="705" spans="1:6">
      <c r="A705" s="651" t="s">
        <v>513</v>
      </c>
      <c r="B705" s="631" t="s">
        <v>512</v>
      </c>
      <c r="C705" s="652" t="s">
        <v>399</v>
      </c>
      <c r="D705" s="653">
        <v>1</v>
      </c>
      <c r="E705" s="633"/>
      <c r="F705" s="567">
        <f t="shared" si="3"/>
        <v>0</v>
      </c>
    </row>
    <row r="706" spans="1:6">
      <c r="A706" s="651" t="s">
        <v>511</v>
      </c>
      <c r="B706" s="631" t="s">
        <v>510</v>
      </c>
      <c r="C706" s="652" t="s">
        <v>399</v>
      </c>
      <c r="D706" s="653">
        <v>1</v>
      </c>
      <c r="E706" s="633"/>
      <c r="F706" s="567">
        <f t="shared" si="3"/>
        <v>0</v>
      </c>
    </row>
    <row r="707" spans="1:6">
      <c r="A707" s="651" t="s">
        <v>509</v>
      </c>
      <c r="B707" s="631" t="s">
        <v>508</v>
      </c>
      <c r="C707" s="652" t="s">
        <v>399</v>
      </c>
      <c r="D707" s="653">
        <v>1</v>
      </c>
      <c r="E707" s="633"/>
      <c r="F707" s="567">
        <f t="shared" si="3"/>
        <v>0</v>
      </c>
    </row>
    <row r="708" spans="1:6">
      <c r="A708" s="651" t="s">
        <v>507</v>
      </c>
      <c r="B708" s="631" t="s">
        <v>506</v>
      </c>
      <c r="C708" s="652" t="s">
        <v>399</v>
      </c>
      <c r="D708" s="653">
        <v>1</v>
      </c>
      <c r="E708" s="633"/>
      <c r="F708" s="567">
        <f t="shared" si="3"/>
        <v>0</v>
      </c>
    </row>
    <row r="709" spans="1:6">
      <c r="A709" s="651" t="s">
        <v>505</v>
      </c>
      <c r="B709" s="631" t="s">
        <v>504</v>
      </c>
      <c r="C709" s="652" t="s">
        <v>399</v>
      </c>
      <c r="D709" s="653">
        <v>1</v>
      </c>
      <c r="E709" s="633"/>
      <c r="F709" s="567">
        <f t="shared" si="3"/>
        <v>0</v>
      </c>
    </row>
    <row r="710" spans="1:6">
      <c r="A710" s="651" t="s">
        <v>503</v>
      </c>
      <c r="B710" s="631" t="s">
        <v>502</v>
      </c>
      <c r="C710" s="652" t="s">
        <v>399</v>
      </c>
      <c r="D710" s="653">
        <v>3</v>
      </c>
      <c r="E710" s="633"/>
      <c r="F710" s="567">
        <f t="shared" si="3"/>
        <v>0</v>
      </c>
    </row>
    <row r="711" spans="1:6">
      <c r="A711" s="651" t="s">
        <v>501</v>
      </c>
      <c r="B711" s="631" t="s">
        <v>500</v>
      </c>
      <c r="C711" s="652" t="s">
        <v>399</v>
      </c>
      <c r="D711" s="653">
        <v>1</v>
      </c>
      <c r="E711" s="633"/>
      <c r="F711" s="567">
        <f t="shared" si="3"/>
        <v>0</v>
      </c>
    </row>
    <row r="712" spans="1:6">
      <c r="A712" s="651" t="s">
        <v>499</v>
      </c>
      <c r="B712" s="631" t="s">
        <v>498</v>
      </c>
      <c r="C712" s="652" t="s">
        <v>399</v>
      </c>
      <c r="D712" s="653">
        <v>10</v>
      </c>
      <c r="E712" s="633"/>
      <c r="F712" s="567">
        <f t="shared" si="3"/>
        <v>0</v>
      </c>
    </row>
    <row r="713" spans="1:6">
      <c r="A713" s="651" t="s">
        <v>497</v>
      </c>
      <c r="B713" s="631" t="s">
        <v>496</v>
      </c>
      <c r="C713" s="652" t="s">
        <v>399</v>
      </c>
      <c r="D713" s="653">
        <v>2</v>
      </c>
      <c r="E713" s="633"/>
      <c r="F713" s="567">
        <f t="shared" si="3"/>
        <v>0</v>
      </c>
    </row>
    <row r="714" spans="1:6">
      <c r="A714" s="651" t="s">
        <v>495</v>
      </c>
      <c r="B714" s="631" t="s">
        <v>494</v>
      </c>
      <c r="C714" s="652" t="s">
        <v>399</v>
      </c>
      <c r="D714" s="653">
        <v>1</v>
      </c>
      <c r="E714" s="633"/>
      <c r="F714" s="567">
        <f t="shared" si="3"/>
        <v>0</v>
      </c>
    </row>
    <row r="715" spans="1:6">
      <c r="A715" s="651" t="s">
        <v>493</v>
      </c>
      <c r="B715" s="631" t="s">
        <v>492</v>
      </c>
      <c r="C715" s="652" t="s">
        <v>399</v>
      </c>
      <c r="D715" s="653">
        <v>2</v>
      </c>
      <c r="E715" s="633"/>
      <c r="F715" s="567">
        <f t="shared" si="3"/>
        <v>0</v>
      </c>
    </row>
    <row r="716" spans="1:6">
      <c r="A716" s="651" t="s">
        <v>491</v>
      </c>
      <c r="B716" s="631" t="s">
        <v>490</v>
      </c>
      <c r="C716" s="652" t="s">
        <v>399</v>
      </c>
      <c r="D716" s="653">
        <v>9</v>
      </c>
      <c r="E716" s="633"/>
      <c r="F716" s="567">
        <f t="shared" si="3"/>
        <v>0</v>
      </c>
    </row>
    <row r="717" spans="1:6">
      <c r="A717" s="651" t="s">
        <v>489</v>
      </c>
      <c r="B717" s="631" t="s">
        <v>488</v>
      </c>
      <c r="C717" s="652" t="s">
        <v>399</v>
      </c>
      <c r="D717" s="653">
        <v>1</v>
      </c>
      <c r="E717" s="633"/>
      <c r="F717" s="567">
        <f t="shared" si="3"/>
        <v>0</v>
      </c>
    </row>
    <row r="718" spans="1:6">
      <c r="A718" s="651" t="s">
        <v>487</v>
      </c>
      <c r="B718" s="631" t="s">
        <v>486</v>
      </c>
      <c r="C718" s="652" t="s">
        <v>399</v>
      </c>
      <c r="D718" s="653">
        <v>1</v>
      </c>
      <c r="E718" s="633"/>
      <c r="F718" s="567">
        <f t="shared" si="3"/>
        <v>0</v>
      </c>
    </row>
    <row r="719" spans="1:6">
      <c r="A719" s="651" t="s">
        <v>485</v>
      </c>
      <c r="B719" s="631" t="s">
        <v>484</v>
      </c>
      <c r="C719" s="652" t="s">
        <v>399</v>
      </c>
      <c r="D719" s="653">
        <v>1</v>
      </c>
      <c r="E719" s="633"/>
      <c r="F719" s="567">
        <f t="shared" si="3"/>
        <v>0</v>
      </c>
    </row>
    <row r="720" spans="1:6">
      <c r="A720" s="651"/>
      <c r="B720" s="631"/>
      <c r="C720" s="652"/>
      <c r="D720" s="653"/>
      <c r="E720" s="653"/>
      <c r="F720" s="567"/>
    </row>
    <row r="721" spans="1:6" ht="31.5" customHeight="1">
      <c r="A721" s="643" t="s">
        <v>483</v>
      </c>
      <c r="B721" s="640" t="s">
        <v>2752</v>
      </c>
      <c r="C721" s="566"/>
      <c r="F721" s="567"/>
    </row>
    <row r="722" spans="1:6">
      <c r="A722" s="643"/>
      <c r="B722" s="641"/>
      <c r="C722" s="566" t="s">
        <v>193</v>
      </c>
      <c r="D722" s="605">
        <v>5710</v>
      </c>
      <c r="E722" s="633"/>
      <c r="F722" s="567">
        <f>+D722*E722</f>
        <v>0</v>
      </c>
    </row>
    <row r="723" spans="1:6" ht="67.5" customHeight="1">
      <c r="A723" s="643" t="s">
        <v>482</v>
      </c>
      <c r="B723" s="640" t="s">
        <v>2753</v>
      </c>
    </row>
    <row r="724" spans="1:6">
      <c r="A724" s="643"/>
      <c r="B724" s="641"/>
      <c r="C724" s="566" t="s">
        <v>193</v>
      </c>
      <c r="D724" s="605">
        <v>4069.12</v>
      </c>
      <c r="E724" s="633"/>
      <c r="F724" s="567">
        <f>+D724*E724</f>
        <v>0</v>
      </c>
    </row>
    <row r="725" spans="1:6">
      <c r="A725" s="643" t="s">
        <v>481</v>
      </c>
      <c r="B725" s="640" t="s">
        <v>480</v>
      </c>
      <c r="C725" s="566"/>
      <c r="E725" s="605"/>
      <c r="F725" s="567"/>
    </row>
    <row r="726" spans="1:6" ht="25.5">
      <c r="A726" s="643" t="s">
        <v>179</v>
      </c>
      <c r="B726" s="641" t="s">
        <v>479</v>
      </c>
      <c r="C726" s="566"/>
      <c r="E726" s="605"/>
      <c r="F726" s="567"/>
    </row>
    <row r="727" spans="1:6">
      <c r="A727" s="643"/>
      <c r="B727" s="641"/>
      <c r="C727" s="566" t="s">
        <v>193</v>
      </c>
      <c r="D727" s="605">
        <v>132.44999999999999</v>
      </c>
      <c r="E727" s="633"/>
      <c r="F727" s="567">
        <f>+D727*E727</f>
        <v>0</v>
      </c>
    </row>
    <row r="728" spans="1:6" ht="25.5">
      <c r="A728" s="643" t="s">
        <v>177</v>
      </c>
      <c r="B728" s="641" t="s">
        <v>478</v>
      </c>
      <c r="C728" s="569"/>
      <c r="D728" s="569"/>
      <c r="E728" s="569"/>
      <c r="F728" s="569"/>
    </row>
    <row r="729" spans="1:6">
      <c r="A729" s="643"/>
      <c r="B729" s="641"/>
      <c r="C729" s="566" t="s">
        <v>193</v>
      </c>
      <c r="D729" s="605">
        <f>+D334</f>
        <v>14.67</v>
      </c>
      <c r="E729" s="633"/>
      <c r="F729" s="567">
        <f>+D729*E729</f>
        <v>0</v>
      </c>
    </row>
    <row r="730" spans="1:6" ht="25.5">
      <c r="A730" s="643" t="s">
        <v>175</v>
      </c>
      <c r="B730" s="641" t="s">
        <v>477</v>
      </c>
      <c r="C730" s="569"/>
      <c r="D730" s="569"/>
      <c r="E730" s="569"/>
      <c r="F730" s="569"/>
    </row>
    <row r="731" spans="1:6">
      <c r="A731" s="643"/>
      <c r="B731" s="641"/>
      <c r="C731" s="566" t="s">
        <v>193</v>
      </c>
      <c r="D731" s="605">
        <v>5.8</v>
      </c>
      <c r="E731" s="633"/>
      <c r="F731" s="567">
        <f>+D731*E731</f>
        <v>0</v>
      </c>
    </row>
    <row r="732" spans="1:6" ht="25.5">
      <c r="A732" s="643" t="s">
        <v>173</v>
      </c>
      <c r="B732" s="641" t="s">
        <v>476</v>
      </c>
      <c r="C732" s="569"/>
      <c r="D732" s="569"/>
      <c r="E732" s="569"/>
      <c r="F732" s="569"/>
    </row>
    <row r="733" spans="1:6">
      <c r="A733" s="643"/>
      <c r="B733" s="641"/>
      <c r="C733" s="566" t="s">
        <v>193</v>
      </c>
      <c r="D733" s="605">
        <v>2.52</v>
      </c>
      <c r="E733" s="633"/>
      <c r="F733" s="567">
        <f>+D733*E733</f>
        <v>0</v>
      </c>
    </row>
    <row r="734" spans="1:6" ht="38.25">
      <c r="A734" s="643" t="s">
        <v>475</v>
      </c>
      <c r="B734" s="641" t="s">
        <v>2754</v>
      </c>
      <c r="C734" s="566"/>
      <c r="E734" s="605"/>
      <c r="F734" s="567"/>
    </row>
    <row r="735" spans="1:6">
      <c r="A735" s="643"/>
      <c r="B735" s="641"/>
      <c r="C735" s="566" t="s">
        <v>193</v>
      </c>
      <c r="D735" s="605">
        <v>20.48</v>
      </c>
      <c r="E735" s="633"/>
      <c r="F735" s="567">
        <f>+D735*E735</f>
        <v>0</v>
      </c>
    </row>
    <row r="736" spans="1:6">
      <c r="A736" s="643"/>
      <c r="B736" s="641"/>
      <c r="C736" s="566"/>
      <c r="F736" s="567"/>
    </row>
    <row r="737" spans="1:6">
      <c r="A737" s="635"/>
      <c r="B737" s="636" t="s">
        <v>474</v>
      </c>
      <c r="C737" s="601"/>
      <c r="D737" s="602"/>
      <c r="E737" s="603"/>
      <c r="F737" s="637">
        <f>SUM(F504:F736)</f>
        <v>0</v>
      </c>
    </row>
    <row r="738" spans="1:6">
      <c r="A738" s="643"/>
      <c r="B738" s="644"/>
      <c r="C738" s="566"/>
      <c r="D738" s="567"/>
      <c r="E738" s="568"/>
      <c r="F738" s="567"/>
    </row>
    <row r="739" spans="1:6">
      <c r="A739" s="643"/>
      <c r="B739" s="644"/>
      <c r="C739" s="566"/>
      <c r="D739" s="567"/>
      <c r="E739" s="568"/>
      <c r="F739" s="567"/>
    </row>
    <row r="740" spans="1:6" ht="15.75">
      <c r="A740" s="599" t="s">
        <v>473</v>
      </c>
      <c r="B740" s="600" t="s">
        <v>472</v>
      </c>
      <c r="C740" s="601"/>
      <c r="D740" s="602"/>
      <c r="E740" s="603"/>
      <c r="F740" s="602"/>
    </row>
    <row r="741" spans="1:6">
      <c r="A741" s="638"/>
      <c r="B741" s="198" t="s">
        <v>471</v>
      </c>
    </row>
    <row r="742" spans="1:6" ht="13.5" customHeight="1">
      <c r="A742" s="638" t="s">
        <v>0</v>
      </c>
      <c r="B742" s="197" t="s">
        <v>470</v>
      </c>
      <c r="C742" s="566"/>
      <c r="D742" s="567"/>
      <c r="E742" s="568"/>
      <c r="F742" s="567"/>
    </row>
    <row r="743" spans="1:6" ht="13.5" customHeight="1">
      <c r="A743" s="638" t="s">
        <v>1</v>
      </c>
      <c r="B743" s="197" t="s">
        <v>469</v>
      </c>
      <c r="C743" s="566"/>
      <c r="D743" s="567"/>
      <c r="E743" s="568"/>
      <c r="F743" s="567"/>
    </row>
    <row r="744" spans="1:6" ht="48">
      <c r="A744" s="638" t="s">
        <v>2</v>
      </c>
      <c r="B744" s="197" t="s">
        <v>468</v>
      </c>
      <c r="C744" s="566"/>
      <c r="D744" s="567"/>
      <c r="E744" s="568"/>
      <c r="F744" s="567"/>
    </row>
    <row r="745" spans="1:6" ht="24">
      <c r="A745" s="638" t="s">
        <v>3</v>
      </c>
      <c r="B745" s="197" t="s">
        <v>467</v>
      </c>
      <c r="C745" s="566"/>
      <c r="D745" s="567"/>
      <c r="E745" s="568"/>
      <c r="F745" s="567"/>
    </row>
    <row r="746" spans="1:6" ht="72.599999999999994" customHeight="1">
      <c r="A746" s="638" t="s">
        <v>4</v>
      </c>
      <c r="B746" s="197" t="s">
        <v>466</v>
      </c>
      <c r="C746" s="566"/>
      <c r="D746" s="567"/>
      <c r="E746" s="568"/>
      <c r="F746" s="567"/>
    </row>
    <row r="747" spans="1:6" ht="24">
      <c r="A747" s="638" t="s">
        <v>143</v>
      </c>
      <c r="B747" s="197" t="s">
        <v>465</v>
      </c>
      <c r="C747" s="566"/>
      <c r="D747" s="567"/>
      <c r="E747" s="568"/>
      <c r="F747" s="567"/>
    </row>
    <row r="748" spans="1:6">
      <c r="A748" s="638" t="s">
        <v>289</v>
      </c>
      <c r="B748" s="197" t="s">
        <v>464</v>
      </c>
      <c r="C748" s="566"/>
      <c r="D748" s="567"/>
      <c r="E748" s="568"/>
      <c r="F748" s="567"/>
    </row>
    <row r="749" spans="1:6" ht="24">
      <c r="A749" s="638" t="s">
        <v>287</v>
      </c>
      <c r="B749" s="197" t="s">
        <v>463</v>
      </c>
      <c r="C749" s="566"/>
      <c r="D749" s="567"/>
      <c r="E749" s="568"/>
      <c r="F749" s="567"/>
    </row>
    <row r="750" spans="1:6">
      <c r="A750" s="638" t="s">
        <v>285</v>
      </c>
      <c r="B750" s="197" t="s">
        <v>462</v>
      </c>
      <c r="C750" s="566"/>
      <c r="D750" s="567"/>
      <c r="E750" s="568"/>
      <c r="F750" s="567"/>
    </row>
    <row r="751" spans="1:6">
      <c r="A751" s="638" t="s">
        <v>283</v>
      </c>
      <c r="B751" s="197" t="s">
        <v>461</v>
      </c>
      <c r="C751" s="566"/>
      <c r="D751" s="567"/>
      <c r="E751" s="568"/>
      <c r="F751" s="567"/>
    </row>
    <row r="752" spans="1:6" ht="24">
      <c r="A752" s="638" t="s">
        <v>281</v>
      </c>
      <c r="B752" s="197" t="s">
        <v>460</v>
      </c>
      <c r="C752" s="566"/>
      <c r="D752" s="567"/>
      <c r="E752" s="568"/>
      <c r="F752" s="567"/>
    </row>
    <row r="753" spans="1:6" ht="120">
      <c r="A753" s="638" t="s">
        <v>141</v>
      </c>
      <c r="B753" s="198" t="s">
        <v>459</v>
      </c>
      <c r="C753" s="566"/>
      <c r="D753" s="567"/>
      <c r="E753" s="568"/>
      <c r="F753" s="567"/>
    </row>
    <row r="754" spans="1:6">
      <c r="A754" s="638" t="s">
        <v>139</v>
      </c>
      <c r="B754" s="198" t="s">
        <v>458</v>
      </c>
      <c r="C754" s="566"/>
      <c r="D754" s="567"/>
      <c r="E754" s="568"/>
      <c r="F754" s="567"/>
    </row>
    <row r="755" spans="1:6" ht="24">
      <c r="A755" s="638"/>
      <c r="B755" s="197" t="s">
        <v>457</v>
      </c>
      <c r="C755" s="566"/>
      <c r="D755" s="567"/>
      <c r="E755" s="568"/>
      <c r="F755" s="567"/>
    </row>
    <row r="756" spans="1:6" ht="24">
      <c r="A756" s="638"/>
      <c r="B756" s="197" t="s">
        <v>456</v>
      </c>
      <c r="C756" s="566"/>
      <c r="D756" s="567"/>
      <c r="E756" s="568"/>
      <c r="F756" s="567"/>
    </row>
    <row r="757" spans="1:6" ht="73.5" customHeight="1">
      <c r="A757" s="638"/>
      <c r="B757" s="197" t="s">
        <v>455</v>
      </c>
      <c r="C757" s="566"/>
      <c r="D757" s="567"/>
      <c r="E757" s="568"/>
      <c r="F757" s="567"/>
    </row>
    <row r="758" spans="1:6">
      <c r="A758" s="638" t="s">
        <v>125</v>
      </c>
      <c r="B758" s="198" t="s">
        <v>454</v>
      </c>
      <c r="C758" s="566"/>
      <c r="D758" s="567"/>
      <c r="E758" s="568"/>
      <c r="F758" s="567"/>
    </row>
    <row r="759" spans="1:6" ht="96">
      <c r="A759" s="638"/>
      <c r="B759" s="197" t="s">
        <v>453</v>
      </c>
      <c r="C759" s="566"/>
      <c r="D759" s="567"/>
      <c r="E759" s="568"/>
      <c r="F759" s="567"/>
    </row>
    <row r="760" spans="1:6" ht="24">
      <c r="A760" s="638" t="s">
        <v>123</v>
      </c>
      <c r="B760" s="197" t="s">
        <v>247</v>
      </c>
      <c r="C760" s="566"/>
      <c r="D760" s="567"/>
      <c r="E760" s="568"/>
      <c r="F760" s="567"/>
    </row>
    <row r="761" spans="1:6" ht="36">
      <c r="A761" s="638" t="s">
        <v>121</v>
      </c>
      <c r="B761" s="198" t="s">
        <v>248</v>
      </c>
      <c r="C761" s="566"/>
      <c r="D761" s="567"/>
      <c r="E761" s="568"/>
      <c r="F761" s="567"/>
    </row>
    <row r="762" spans="1:6">
      <c r="A762" s="638" t="s">
        <v>119</v>
      </c>
      <c r="B762" s="198" t="s">
        <v>272</v>
      </c>
      <c r="C762" s="566"/>
      <c r="D762" s="567"/>
      <c r="E762" s="568"/>
      <c r="F762" s="567"/>
    </row>
    <row r="763" spans="1:6">
      <c r="A763" s="638"/>
      <c r="B763" s="197" t="s">
        <v>271</v>
      </c>
      <c r="C763" s="566"/>
      <c r="D763" s="567"/>
      <c r="E763" s="568"/>
      <c r="F763" s="567"/>
    </row>
    <row r="764" spans="1:6">
      <c r="A764" s="638"/>
      <c r="B764" s="197" t="s">
        <v>270</v>
      </c>
      <c r="C764" s="566"/>
      <c r="D764" s="567"/>
      <c r="E764" s="568"/>
      <c r="F764" s="567"/>
    </row>
    <row r="765" spans="1:6">
      <c r="A765" s="638"/>
      <c r="B765" s="197" t="s">
        <v>269</v>
      </c>
      <c r="C765" s="566"/>
      <c r="D765" s="567"/>
      <c r="E765" s="568"/>
      <c r="F765" s="567"/>
    </row>
    <row r="766" spans="1:6">
      <c r="A766" s="638"/>
      <c r="B766" s="197" t="s">
        <v>268</v>
      </c>
      <c r="C766" s="566"/>
      <c r="D766" s="567"/>
      <c r="E766" s="568"/>
      <c r="F766" s="567"/>
    </row>
    <row r="767" spans="1:6">
      <c r="A767" s="638"/>
      <c r="B767" s="197" t="s">
        <v>267</v>
      </c>
      <c r="C767" s="566"/>
      <c r="D767" s="567"/>
      <c r="E767" s="568"/>
      <c r="F767" s="567"/>
    </row>
    <row r="768" spans="1:6">
      <c r="A768" s="638"/>
      <c r="B768" s="197" t="s">
        <v>266</v>
      </c>
      <c r="C768" s="566"/>
      <c r="D768" s="567"/>
      <c r="E768" s="568"/>
      <c r="F768" s="567"/>
    </row>
    <row r="769" spans="1:6">
      <c r="A769" s="638"/>
      <c r="B769" s="197" t="s">
        <v>265</v>
      </c>
      <c r="C769" s="566"/>
      <c r="D769" s="567"/>
      <c r="E769" s="568"/>
      <c r="F769" s="567"/>
    </row>
    <row r="770" spans="1:6">
      <c r="A770" s="638"/>
      <c r="B770" s="197" t="s">
        <v>264</v>
      </c>
      <c r="C770" s="566"/>
      <c r="D770" s="567"/>
      <c r="E770" s="568"/>
      <c r="F770" s="567"/>
    </row>
    <row r="771" spans="1:6">
      <c r="A771" s="638"/>
      <c r="B771" s="197" t="s">
        <v>263</v>
      </c>
      <c r="C771" s="566"/>
      <c r="D771" s="567"/>
      <c r="E771" s="568"/>
      <c r="F771" s="567"/>
    </row>
    <row r="772" spans="1:6">
      <c r="A772" s="638"/>
      <c r="B772" s="197" t="s">
        <v>262</v>
      </c>
      <c r="C772" s="566"/>
      <c r="D772" s="567"/>
      <c r="E772" s="568"/>
      <c r="F772" s="567"/>
    </row>
    <row r="773" spans="1:6" ht="12" customHeight="1">
      <c r="A773" s="638"/>
      <c r="B773" s="197" t="s">
        <v>261</v>
      </c>
      <c r="C773" s="566"/>
      <c r="D773" s="567"/>
      <c r="E773" s="568"/>
      <c r="F773" s="567"/>
    </row>
    <row r="774" spans="1:6">
      <c r="A774" s="638"/>
      <c r="B774" s="197" t="s">
        <v>260</v>
      </c>
      <c r="C774" s="566"/>
      <c r="D774" s="567"/>
      <c r="E774" s="568"/>
      <c r="F774" s="567"/>
    </row>
    <row r="775" spans="1:6">
      <c r="A775" s="638"/>
      <c r="B775" s="197" t="s">
        <v>259</v>
      </c>
      <c r="C775" s="566"/>
      <c r="D775" s="567"/>
      <c r="E775" s="568"/>
      <c r="F775" s="567"/>
    </row>
    <row r="776" spans="1:6">
      <c r="A776" s="638"/>
      <c r="B776" s="197" t="s">
        <v>258</v>
      </c>
      <c r="C776" s="566"/>
      <c r="D776" s="567"/>
      <c r="E776" s="568"/>
      <c r="F776" s="567"/>
    </row>
    <row r="777" spans="1:6" ht="36">
      <c r="A777" s="638"/>
      <c r="B777" s="197" t="s">
        <v>257</v>
      </c>
      <c r="C777" s="566"/>
      <c r="D777" s="567"/>
      <c r="E777" s="568"/>
      <c r="F777" s="567"/>
    </row>
    <row r="778" spans="1:6">
      <c r="A778" s="638"/>
      <c r="B778" s="197" t="s">
        <v>256</v>
      </c>
      <c r="C778" s="566"/>
      <c r="D778" s="567"/>
      <c r="E778" s="568"/>
      <c r="F778" s="567"/>
    </row>
    <row r="779" spans="1:6" ht="24">
      <c r="A779" s="638"/>
      <c r="B779" s="197" t="s">
        <v>255</v>
      </c>
      <c r="C779" s="566"/>
      <c r="D779" s="567"/>
      <c r="E779" s="568"/>
      <c r="F779" s="567"/>
    </row>
    <row r="780" spans="1:6">
      <c r="A780" s="638"/>
      <c r="B780" s="197" t="s">
        <v>254</v>
      </c>
      <c r="C780" s="566"/>
      <c r="D780" s="567"/>
      <c r="E780" s="568"/>
      <c r="F780" s="567"/>
    </row>
    <row r="781" spans="1:6" ht="15" customHeight="1">
      <c r="A781" s="638"/>
      <c r="B781" s="197" t="s">
        <v>253</v>
      </c>
      <c r="C781" s="566"/>
      <c r="D781" s="567"/>
      <c r="E781" s="568"/>
      <c r="F781" s="567"/>
    </row>
    <row r="782" spans="1:6">
      <c r="A782" s="638"/>
      <c r="B782" s="197" t="s">
        <v>252</v>
      </c>
      <c r="C782" s="566"/>
      <c r="D782" s="567"/>
      <c r="E782" s="568"/>
      <c r="F782" s="567"/>
    </row>
    <row r="783" spans="1:6" ht="24">
      <c r="A783" s="638"/>
      <c r="B783" s="197" t="s">
        <v>251</v>
      </c>
      <c r="C783" s="566"/>
      <c r="D783" s="567"/>
      <c r="E783" s="568"/>
      <c r="F783" s="567"/>
    </row>
    <row r="784" spans="1:6" ht="36">
      <c r="A784" s="638"/>
      <c r="B784" s="197" t="s">
        <v>250</v>
      </c>
      <c r="C784" s="566"/>
      <c r="D784" s="567"/>
      <c r="E784" s="568"/>
      <c r="F784" s="567"/>
    </row>
    <row r="785" spans="1:6" ht="24">
      <c r="A785" s="638"/>
      <c r="B785" s="197" t="s">
        <v>249</v>
      </c>
      <c r="C785" s="566"/>
      <c r="D785" s="567"/>
      <c r="E785" s="568"/>
      <c r="F785" s="567"/>
    </row>
    <row r="786" spans="1:6">
      <c r="A786" s="643"/>
      <c r="C786" s="566"/>
      <c r="D786" s="567"/>
      <c r="E786" s="568"/>
      <c r="F786" s="567"/>
    </row>
    <row r="787" spans="1:6" ht="106.5" customHeight="1">
      <c r="A787" s="643" t="s">
        <v>452</v>
      </c>
      <c r="B787" s="630" t="s">
        <v>2755</v>
      </c>
    </row>
    <row r="788" spans="1:6" ht="39.950000000000003" customHeight="1">
      <c r="A788" s="643"/>
      <c r="B788" s="631" t="s">
        <v>2756</v>
      </c>
    </row>
    <row r="789" spans="1:6">
      <c r="A789" s="643"/>
      <c r="B789" s="631" t="s">
        <v>451</v>
      </c>
    </row>
    <row r="790" spans="1:6" ht="32.25" customHeight="1">
      <c r="A790" s="643"/>
      <c r="B790" s="630" t="s">
        <v>2757</v>
      </c>
    </row>
    <row r="791" spans="1:6">
      <c r="A791" s="643"/>
      <c r="B791" s="641"/>
      <c r="C791" s="566" t="s">
        <v>193</v>
      </c>
      <c r="D791" s="567">
        <v>2427.1999999999998</v>
      </c>
      <c r="E791" s="633"/>
      <c r="F791" s="567">
        <f>+D791*E791</f>
        <v>0</v>
      </c>
    </row>
    <row r="792" spans="1:6">
      <c r="A792" s="643" t="s">
        <v>450</v>
      </c>
      <c r="B792" s="640" t="s">
        <v>2758</v>
      </c>
      <c r="C792" s="566"/>
      <c r="D792" s="567"/>
      <c r="E792" s="567"/>
      <c r="F792" s="567"/>
    </row>
    <row r="793" spans="1:6" ht="66" customHeight="1">
      <c r="A793" s="643" t="s">
        <v>179</v>
      </c>
      <c r="B793" s="641" t="s">
        <v>2759</v>
      </c>
      <c r="C793" s="566"/>
      <c r="D793" s="567"/>
      <c r="E793" s="567"/>
      <c r="F793" s="567"/>
    </row>
    <row r="794" spans="1:6" ht="38.25">
      <c r="A794" s="643" t="s">
        <v>177</v>
      </c>
      <c r="B794" s="641" t="s">
        <v>449</v>
      </c>
      <c r="C794" s="566"/>
      <c r="D794" s="567"/>
      <c r="E794" s="567"/>
      <c r="F794" s="567"/>
    </row>
    <row r="795" spans="1:6" ht="66.599999999999994" customHeight="1">
      <c r="A795" s="643" t="s">
        <v>175</v>
      </c>
      <c r="B795" s="641" t="s">
        <v>448</v>
      </c>
      <c r="C795" s="566"/>
      <c r="D795" s="567"/>
      <c r="E795" s="567"/>
      <c r="F795" s="567"/>
    </row>
    <row r="796" spans="1:6">
      <c r="A796" s="643"/>
      <c r="B796" s="641"/>
      <c r="C796" s="566" t="s">
        <v>193</v>
      </c>
      <c r="D796" s="567">
        <v>92.11</v>
      </c>
      <c r="E796" s="633"/>
      <c r="F796" s="567">
        <f>+D796*E796</f>
        <v>0</v>
      </c>
    </row>
    <row r="797" spans="1:6" ht="27" customHeight="1">
      <c r="A797" s="643" t="s">
        <v>447</v>
      </c>
      <c r="B797" s="640" t="s">
        <v>2760</v>
      </c>
      <c r="C797" s="566"/>
      <c r="D797" s="567"/>
      <c r="E797" s="567"/>
      <c r="F797" s="567"/>
    </row>
    <row r="798" spans="1:6" ht="28.5" customHeight="1">
      <c r="A798" s="643"/>
      <c r="B798" s="641" t="s">
        <v>2761</v>
      </c>
      <c r="C798" s="566"/>
      <c r="D798" s="567"/>
      <c r="E798" s="567"/>
      <c r="F798" s="567"/>
    </row>
    <row r="799" spans="1:6">
      <c r="A799" s="643"/>
      <c r="B799" s="641"/>
      <c r="C799" s="566" t="s">
        <v>193</v>
      </c>
      <c r="D799" s="567">
        <v>73.83</v>
      </c>
      <c r="E799" s="633"/>
      <c r="F799" s="567">
        <f>+D799*E799</f>
        <v>0</v>
      </c>
    </row>
    <row r="800" spans="1:6" ht="90" customHeight="1">
      <c r="A800" s="643" t="s">
        <v>446</v>
      </c>
      <c r="B800" s="640" t="s">
        <v>2762</v>
      </c>
      <c r="C800" s="566"/>
      <c r="D800" s="567"/>
      <c r="E800" s="567"/>
      <c r="F800" s="567"/>
    </row>
    <row r="801" spans="1:6">
      <c r="A801" s="643"/>
      <c r="B801" s="641"/>
      <c r="C801" s="566" t="s">
        <v>193</v>
      </c>
      <c r="D801" s="567">
        <v>106.26</v>
      </c>
      <c r="E801" s="633"/>
      <c r="F801" s="567">
        <f>+D801*E801</f>
        <v>0</v>
      </c>
    </row>
    <row r="802" spans="1:6" ht="120.6" customHeight="1">
      <c r="A802" s="643" t="s">
        <v>445</v>
      </c>
      <c r="B802" s="640" t="s">
        <v>2763</v>
      </c>
      <c r="C802" s="566"/>
      <c r="D802" s="567"/>
      <c r="E802" s="568"/>
      <c r="F802" s="567"/>
    </row>
    <row r="803" spans="1:6">
      <c r="A803" s="643"/>
      <c r="B803" s="641"/>
      <c r="C803" s="566" t="s">
        <v>229</v>
      </c>
      <c r="D803" s="567">
        <v>244.36</v>
      </c>
      <c r="E803" s="633"/>
      <c r="F803" s="567">
        <f>+D803*E803</f>
        <v>0</v>
      </c>
    </row>
    <row r="804" spans="1:6" ht="17.25" customHeight="1">
      <c r="A804" s="643" t="s">
        <v>444</v>
      </c>
      <c r="B804" s="630" t="s">
        <v>2764</v>
      </c>
    </row>
    <row r="805" spans="1:6" ht="105.95" customHeight="1">
      <c r="A805" s="643"/>
      <c r="B805" s="631" t="s">
        <v>443</v>
      </c>
    </row>
    <row r="806" spans="1:6">
      <c r="A806" s="643"/>
      <c r="B806" s="641"/>
      <c r="C806" s="566" t="s">
        <v>193</v>
      </c>
      <c r="D806" s="567">
        <v>86.57</v>
      </c>
      <c r="E806" s="633"/>
      <c r="F806" s="567">
        <f>+D806*E806</f>
        <v>0</v>
      </c>
    </row>
    <row r="807" spans="1:6" ht="30.75" customHeight="1">
      <c r="A807" s="643" t="s">
        <v>442</v>
      </c>
      <c r="B807" s="630" t="s">
        <v>441</v>
      </c>
    </row>
    <row r="808" spans="1:6" ht="59.25" customHeight="1">
      <c r="A808" s="643"/>
      <c r="B808" s="641" t="s">
        <v>440</v>
      </c>
      <c r="C808" s="197"/>
      <c r="D808" s="631"/>
      <c r="E808" s="631"/>
      <c r="F808" s="631"/>
    </row>
    <row r="809" spans="1:6">
      <c r="A809" s="643"/>
      <c r="B809" s="631"/>
      <c r="C809" s="566" t="s">
        <v>193</v>
      </c>
      <c r="D809" s="567">
        <v>18.260000000000002</v>
      </c>
      <c r="E809" s="633"/>
      <c r="F809" s="567">
        <f>+D809*E809</f>
        <v>0</v>
      </c>
    </row>
    <row r="810" spans="1:6" ht="26.45" customHeight="1">
      <c r="A810" s="643" t="s">
        <v>439</v>
      </c>
      <c r="B810" s="630" t="s">
        <v>2765</v>
      </c>
      <c r="C810" s="197"/>
      <c r="D810" s="631"/>
      <c r="F810" s="631"/>
    </row>
    <row r="811" spans="1:6" ht="90" customHeight="1">
      <c r="A811" s="643"/>
      <c r="B811" s="631" t="s">
        <v>438</v>
      </c>
      <c r="C811" s="566"/>
      <c r="D811" s="567"/>
      <c r="E811" s="568"/>
      <c r="F811" s="567"/>
    </row>
    <row r="812" spans="1:6">
      <c r="A812" s="643"/>
      <c r="B812" s="631"/>
      <c r="C812" s="566" t="s">
        <v>193</v>
      </c>
      <c r="D812" s="567">
        <v>103.75</v>
      </c>
      <c r="E812" s="633"/>
      <c r="F812" s="567">
        <f>+D812*E812</f>
        <v>0</v>
      </c>
    </row>
    <row r="813" spans="1:6" ht="30" customHeight="1">
      <c r="A813" s="643" t="s">
        <v>437</v>
      </c>
      <c r="B813" s="630" t="s">
        <v>2766</v>
      </c>
      <c r="C813" s="566"/>
      <c r="D813" s="567"/>
      <c r="E813" s="568"/>
      <c r="F813" s="567"/>
    </row>
    <row r="814" spans="1:6" ht="61.5" customHeight="1">
      <c r="A814" s="643"/>
      <c r="B814" s="631" t="s">
        <v>436</v>
      </c>
      <c r="C814" s="566"/>
      <c r="D814" s="567"/>
      <c r="E814" s="568"/>
      <c r="F814" s="567"/>
    </row>
    <row r="815" spans="1:6">
      <c r="A815" s="643"/>
      <c r="B815" s="631"/>
      <c r="C815" s="566" t="s">
        <v>193</v>
      </c>
      <c r="D815" s="567">
        <v>121.35</v>
      </c>
      <c r="E815" s="633"/>
      <c r="F815" s="567">
        <f>+D815*E815</f>
        <v>0</v>
      </c>
    </row>
    <row r="816" spans="1:6" ht="15" customHeight="1">
      <c r="A816" s="643" t="s">
        <v>435</v>
      </c>
      <c r="B816" s="630" t="s">
        <v>2767</v>
      </c>
      <c r="C816" s="566"/>
      <c r="D816" s="567"/>
      <c r="E816" s="568"/>
      <c r="F816" s="567"/>
    </row>
    <row r="817" spans="1:6" ht="30" customHeight="1">
      <c r="A817" s="643"/>
      <c r="B817" s="631" t="s">
        <v>434</v>
      </c>
      <c r="C817" s="566"/>
      <c r="D817" s="567"/>
      <c r="E817" s="568"/>
      <c r="F817" s="567"/>
    </row>
    <row r="818" spans="1:6">
      <c r="A818" s="643"/>
      <c r="B818" s="631" t="s">
        <v>433</v>
      </c>
      <c r="C818" s="566"/>
      <c r="D818" s="567"/>
      <c r="E818" s="568"/>
      <c r="F818" s="567"/>
    </row>
    <row r="819" spans="1:6" ht="117" customHeight="1">
      <c r="A819" s="643"/>
      <c r="B819" s="631" t="s">
        <v>432</v>
      </c>
      <c r="C819" s="566"/>
      <c r="D819" s="567"/>
      <c r="E819" s="568"/>
      <c r="F819" s="567"/>
    </row>
    <row r="820" spans="1:6">
      <c r="A820" s="643"/>
      <c r="B820" s="631"/>
      <c r="C820" s="566" t="s">
        <v>193</v>
      </c>
      <c r="D820" s="567">
        <v>30.88</v>
      </c>
      <c r="E820" s="633"/>
      <c r="F820" s="567">
        <f>+D820*E820</f>
        <v>0</v>
      </c>
    </row>
    <row r="821" spans="1:6" ht="54.6" customHeight="1">
      <c r="A821" s="643" t="s">
        <v>431</v>
      </c>
      <c r="B821" s="630" t="s">
        <v>2768</v>
      </c>
      <c r="C821" s="566"/>
      <c r="D821" s="567"/>
      <c r="E821" s="568"/>
      <c r="F821" s="567"/>
    </row>
    <row r="822" spans="1:6" ht="90.95" customHeight="1">
      <c r="A822" s="643"/>
      <c r="B822" s="641" t="s">
        <v>430</v>
      </c>
      <c r="C822" s="197"/>
      <c r="D822" s="631"/>
      <c r="E822" s="631"/>
      <c r="F822" s="631"/>
    </row>
    <row r="823" spans="1:6" ht="25.5">
      <c r="A823" s="643"/>
      <c r="B823" s="641" t="s">
        <v>429</v>
      </c>
      <c r="C823" s="197"/>
      <c r="D823" s="631"/>
      <c r="E823" s="631"/>
      <c r="F823" s="631"/>
    </row>
    <row r="824" spans="1:6">
      <c r="A824" s="643"/>
      <c r="B824" s="641"/>
      <c r="C824" s="566" t="s">
        <v>193</v>
      </c>
      <c r="D824" s="567">
        <v>557.16</v>
      </c>
      <c r="E824" s="633"/>
      <c r="F824" s="567">
        <f>+D824*E824</f>
        <v>0</v>
      </c>
    </row>
    <row r="825" spans="1:6" ht="25.5">
      <c r="A825" s="647" t="s">
        <v>428</v>
      </c>
      <c r="B825" s="640" t="s">
        <v>2769</v>
      </c>
      <c r="C825" s="566"/>
      <c r="D825" s="567"/>
      <c r="E825" s="567"/>
      <c r="F825" s="567"/>
    </row>
    <row r="826" spans="1:6" ht="79.5" customHeight="1">
      <c r="A826" s="643"/>
      <c r="B826" s="641" t="s">
        <v>427</v>
      </c>
      <c r="C826" s="566"/>
      <c r="D826" s="567"/>
      <c r="E826" s="567"/>
      <c r="F826" s="567"/>
    </row>
    <row r="827" spans="1:6">
      <c r="A827" s="643"/>
      <c r="B827" s="641"/>
      <c r="C827" s="566" t="s">
        <v>193</v>
      </c>
      <c r="D827" s="567">
        <v>261.5</v>
      </c>
      <c r="E827" s="633"/>
      <c r="F827" s="567">
        <f>+D827*E827</f>
        <v>0</v>
      </c>
    </row>
    <row r="828" spans="1:6" ht="17.25" customHeight="1">
      <c r="A828" s="643" t="s">
        <v>426</v>
      </c>
      <c r="B828" s="630" t="s">
        <v>2770</v>
      </c>
    </row>
    <row r="829" spans="1:6" ht="79.5" customHeight="1">
      <c r="A829" s="643"/>
      <c r="B829" s="631" t="s">
        <v>425</v>
      </c>
    </row>
    <row r="830" spans="1:6" ht="25.5">
      <c r="A830" s="643"/>
      <c r="B830" s="641" t="s">
        <v>416</v>
      </c>
    </row>
    <row r="831" spans="1:6">
      <c r="A831" s="643"/>
      <c r="B831" s="631"/>
      <c r="C831" s="566" t="s">
        <v>193</v>
      </c>
      <c r="D831" s="605">
        <v>233.75</v>
      </c>
      <c r="E831" s="633"/>
      <c r="F831" s="605">
        <f>+D831*E831</f>
        <v>0</v>
      </c>
    </row>
    <row r="832" spans="1:6" ht="18" customHeight="1">
      <c r="A832" s="647" t="s">
        <v>424</v>
      </c>
      <c r="B832" s="630" t="s">
        <v>2771</v>
      </c>
      <c r="C832" s="566"/>
      <c r="E832" s="605"/>
    </row>
    <row r="833" spans="1:6" ht="89.25">
      <c r="A833" s="647"/>
      <c r="B833" s="631" t="s">
        <v>423</v>
      </c>
      <c r="C833" s="566"/>
      <c r="E833" s="605"/>
    </row>
    <row r="834" spans="1:6">
      <c r="A834" s="647"/>
      <c r="B834" s="631"/>
      <c r="C834" s="566" t="s">
        <v>193</v>
      </c>
      <c r="D834" s="605">
        <v>86.1</v>
      </c>
      <c r="E834" s="633"/>
      <c r="F834" s="605">
        <f>+D834*E834</f>
        <v>0</v>
      </c>
    </row>
    <row r="835" spans="1:6" ht="17.25" customHeight="1">
      <c r="A835" s="643" t="s">
        <v>422</v>
      </c>
      <c r="B835" s="630" t="s">
        <v>2772</v>
      </c>
      <c r="C835" s="566"/>
      <c r="E835" s="605"/>
    </row>
    <row r="836" spans="1:6" ht="105.6" customHeight="1">
      <c r="A836" s="643"/>
      <c r="B836" s="631" t="s">
        <v>2773</v>
      </c>
      <c r="C836" s="197"/>
      <c r="D836" s="631"/>
      <c r="E836" s="631"/>
      <c r="F836" s="631"/>
    </row>
    <row r="837" spans="1:6" ht="25.5">
      <c r="A837" s="643"/>
      <c r="B837" s="641" t="s">
        <v>421</v>
      </c>
      <c r="C837" s="197"/>
      <c r="D837" s="631"/>
      <c r="E837" s="631"/>
      <c r="F837" s="631"/>
    </row>
    <row r="838" spans="1:6">
      <c r="A838" s="643"/>
      <c r="B838" s="631"/>
      <c r="C838" s="566" t="s">
        <v>193</v>
      </c>
      <c r="D838" s="605">
        <v>376.2</v>
      </c>
      <c r="E838" s="633"/>
      <c r="F838" s="605">
        <f>+D838*E838</f>
        <v>0</v>
      </c>
    </row>
    <row r="839" spans="1:6">
      <c r="A839" s="643" t="s">
        <v>420</v>
      </c>
      <c r="B839" s="630" t="s">
        <v>419</v>
      </c>
    </row>
    <row r="840" spans="1:6" ht="117.95" customHeight="1">
      <c r="A840" s="643"/>
      <c r="B840" s="631" t="s">
        <v>418</v>
      </c>
    </row>
    <row r="841" spans="1:6" ht="107.1" customHeight="1">
      <c r="A841" s="643"/>
      <c r="B841" s="631" t="s">
        <v>417</v>
      </c>
    </row>
    <row r="842" spans="1:6" ht="25.5">
      <c r="A842" s="643"/>
      <c r="B842" s="641" t="s">
        <v>416</v>
      </c>
    </row>
    <row r="843" spans="1:6">
      <c r="A843" s="643"/>
      <c r="B843" s="641"/>
      <c r="C843" s="566" t="s">
        <v>193</v>
      </c>
      <c r="D843" s="605">
        <v>310.89999999999998</v>
      </c>
      <c r="E843" s="633"/>
      <c r="F843" s="605">
        <f>+D843*E843</f>
        <v>0</v>
      </c>
    </row>
    <row r="844" spans="1:6" ht="67.5" customHeight="1">
      <c r="A844" s="643" t="s">
        <v>415</v>
      </c>
      <c r="B844" s="630" t="s">
        <v>2774</v>
      </c>
      <c r="C844" s="566"/>
      <c r="D844" s="567"/>
      <c r="E844" s="568"/>
      <c r="F844" s="567"/>
    </row>
    <row r="845" spans="1:6">
      <c r="A845" s="643" t="s">
        <v>179</v>
      </c>
      <c r="B845" s="631" t="s">
        <v>414</v>
      </c>
    </row>
    <row r="846" spans="1:6">
      <c r="A846" s="643"/>
      <c r="B846" s="631"/>
      <c r="C846" s="566" t="s">
        <v>193</v>
      </c>
      <c r="D846" s="567">
        <v>5854.31</v>
      </c>
      <c r="E846" s="633"/>
      <c r="F846" s="567">
        <f>+D846*E846</f>
        <v>0</v>
      </c>
    </row>
    <row r="847" spans="1:6">
      <c r="A847" s="643"/>
      <c r="B847" s="631"/>
      <c r="C847" s="566"/>
      <c r="D847" s="567"/>
      <c r="E847" s="568"/>
      <c r="F847" s="567"/>
    </row>
    <row r="848" spans="1:6">
      <c r="A848" s="643" t="s">
        <v>177</v>
      </c>
      <c r="B848" s="631" t="s">
        <v>413</v>
      </c>
      <c r="C848" s="566" t="s">
        <v>193</v>
      </c>
      <c r="D848" s="567">
        <v>2216.6799999999998</v>
      </c>
      <c r="E848" s="633"/>
      <c r="F848" s="567">
        <f>+D848*E848</f>
        <v>0</v>
      </c>
    </row>
    <row r="849" spans="1:6">
      <c r="A849" s="643"/>
      <c r="B849" s="631"/>
      <c r="C849" s="566"/>
      <c r="D849" s="567"/>
      <c r="E849" s="568"/>
      <c r="F849" s="567"/>
    </row>
    <row r="850" spans="1:6">
      <c r="A850" s="643" t="s">
        <v>175</v>
      </c>
      <c r="B850" s="631" t="s">
        <v>412</v>
      </c>
      <c r="C850" s="566" t="s">
        <v>193</v>
      </c>
      <c r="D850" s="567">
        <v>125.48</v>
      </c>
      <c r="E850" s="633"/>
      <c r="F850" s="567">
        <f>+D850*E850</f>
        <v>0</v>
      </c>
    </row>
    <row r="851" spans="1:6" ht="63.75">
      <c r="A851" s="643" t="s">
        <v>411</v>
      </c>
      <c r="B851" s="630" t="s">
        <v>2775</v>
      </c>
    </row>
    <row r="852" spans="1:6" ht="24">
      <c r="A852" s="643"/>
      <c r="B852" s="631"/>
      <c r="C852" s="566" t="s">
        <v>399</v>
      </c>
      <c r="D852" s="567">
        <v>50</v>
      </c>
      <c r="E852" s="633"/>
      <c r="F852" s="567">
        <f>+D852*E852</f>
        <v>0</v>
      </c>
    </row>
    <row r="853" spans="1:6" ht="25.5">
      <c r="A853" s="643" t="s">
        <v>410</v>
      </c>
      <c r="B853" s="631" t="s">
        <v>409</v>
      </c>
      <c r="C853" s="197"/>
      <c r="D853" s="569"/>
      <c r="E853" s="569"/>
      <c r="F853" s="569"/>
    </row>
    <row r="854" spans="1:6" ht="24">
      <c r="A854" s="643"/>
      <c r="B854" s="631"/>
      <c r="C854" s="566" t="s">
        <v>399</v>
      </c>
      <c r="D854" s="567">
        <v>3</v>
      </c>
      <c r="E854" s="633"/>
      <c r="F854" s="567">
        <f>+D854*E854</f>
        <v>0</v>
      </c>
    </row>
    <row r="855" spans="1:6" ht="53.25">
      <c r="A855" s="643" t="s">
        <v>408</v>
      </c>
      <c r="B855" s="640" t="s">
        <v>2776</v>
      </c>
    </row>
    <row r="856" spans="1:6">
      <c r="A856" s="643"/>
      <c r="B856" s="641"/>
      <c r="C856" s="566" t="s">
        <v>229</v>
      </c>
      <c r="D856" s="567">
        <v>23.5</v>
      </c>
      <c r="E856" s="633"/>
      <c r="F856" s="567">
        <f>+D856*E856</f>
        <v>0</v>
      </c>
    </row>
    <row r="857" spans="1:6" ht="38.25">
      <c r="A857" s="643" t="s">
        <v>407</v>
      </c>
      <c r="B857" s="630" t="s">
        <v>2777</v>
      </c>
      <c r="C857" s="566"/>
      <c r="D857" s="567"/>
      <c r="E857" s="568"/>
      <c r="F857" s="567"/>
    </row>
    <row r="858" spans="1:6">
      <c r="A858" s="643"/>
      <c r="B858" s="655" t="s">
        <v>406</v>
      </c>
      <c r="C858" s="566" t="s">
        <v>404</v>
      </c>
      <c r="D858" s="567">
        <v>360</v>
      </c>
      <c r="E858" s="633"/>
      <c r="F858" s="567">
        <f>+D858*E858</f>
        <v>0</v>
      </c>
    </row>
    <row r="859" spans="1:6">
      <c r="A859" s="643"/>
      <c r="B859" s="655" t="s">
        <v>405</v>
      </c>
      <c r="C859" s="566" t="s">
        <v>404</v>
      </c>
      <c r="D859" s="567">
        <v>360</v>
      </c>
      <c r="E859" s="633"/>
      <c r="F859" s="567">
        <f>+D859*E859</f>
        <v>0</v>
      </c>
    </row>
    <row r="860" spans="1:6" ht="51">
      <c r="A860" s="643" t="s">
        <v>403</v>
      </c>
      <c r="B860" s="630" t="s">
        <v>2778</v>
      </c>
      <c r="C860" s="566"/>
      <c r="D860" s="567"/>
      <c r="E860" s="568"/>
      <c r="F860" s="567"/>
    </row>
    <row r="861" spans="1:6">
      <c r="A861" s="643"/>
      <c r="B861" s="630"/>
      <c r="C861" s="566" t="s">
        <v>193</v>
      </c>
      <c r="D861" s="567">
        <v>5868.79</v>
      </c>
      <c r="E861" s="633"/>
      <c r="F861" s="567">
        <f>+D861*E861</f>
        <v>0</v>
      </c>
    </row>
    <row r="862" spans="1:6" ht="17.25" customHeight="1">
      <c r="A862" s="643" t="s">
        <v>402</v>
      </c>
      <c r="B862" s="630" t="s">
        <v>2779</v>
      </c>
      <c r="C862" s="566"/>
      <c r="D862" s="567"/>
      <c r="E862" s="567"/>
      <c r="F862" s="567"/>
    </row>
    <row r="863" spans="1:6" ht="24">
      <c r="A863" s="643"/>
      <c r="B863" s="631" t="s">
        <v>401</v>
      </c>
      <c r="C863" s="566" t="s">
        <v>399</v>
      </c>
      <c r="D863" s="567">
        <v>4</v>
      </c>
      <c r="E863" s="633"/>
      <c r="F863" s="567">
        <f>+D863*E863</f>
        <v>0</v>
      </c>
    </row>
    <row r="864" spans="1:6">
      <c r="A864" s="643"/>
      <c r="B864" s="631"/>
      <c r="C864" s="566"/>
      <c r="D864" s="567"/>
      <c r="E864" s="567"/>
      <c r="F864" s="567"/>
    </row>
    <row r="865" spans="1:6" ht="25.5">
      <c r="A865" s="643" t="s">
        <v>400</v>
      </c>
      <c r="B865" s="631" t="s">
        <v>2780</v>
      </c>
      <c r="C865" s="197"/>
      <c r="D865" s="631"/>
      <c r="E865" s="631"/>
      <c r="F865" s="631"/>
    </row>
    <row r="866" spans="1:6" ht="24">
      <c r="A866" s="643"/>
      <c r="B866" s="630"/>
      <c r="C866" s="566" t="s">
        <v>399</v>
      </c>
      <c r="D866" s="567">
        <v>6</v>
      </c>
      <c r="E866" s="633"/>
      <c r="F866" s="567">
        <f>+D866*E866</f>
        <v>0</v>
      </c>
    </row>
    <row r="867" spans="1:6" ht="25.5">
      <c r="A867" s="643" t="s">
        <v>398</v>
      </c>
      <c r="B867" s="630" t="s">
        <v>2781</v>
      </c>
      <c r="C867" s="566"/>
      <c r="D867" s="567"/>
      <c r="E867" s="567"/>
      <c r="F867" s="567"/>
    </row>
    <row r="868" spans="1:6" ht="25.5">
      <c r="A868" s="643" t="s">
        <v>179</v>
      </c>
      <c r="B868" s="631" t="s">
        <v>397</v>
      </c>
      <c r="C868" s="566"/>
      <c r="D868" s="567"/>
      <c r="E868" s="567"/>
      <c r="F868" s="567"/>
    </row>
    <row r="869" spans="1:6" ht="25.5">
      <c r="A869" s="643" t="s">
        <v>177</v>
      </c>
      <c r="B869" s="631" t="s">
        <v>396</v>
      </c>
      <c r="C869" s="566"/>
      <c r="D869" s="567"/>
      <c r="E869" s="567"/>
      <c r="F869" s="567"/>
    </row>
    <row r="870" spans="1:6">
      <c r="A870" s="643"/>
      <c r="B870" s="630"/>
      <c r="C870" s="566" t="s">
        <v>193</v>
      </c>
      <c r="D870" s="567">
        <v>39.04</v>
      </c>
      <c r="E870" s="633"/>
      <c r="F870" s="567">
        <f>+D870*E870</f>
        <v>0</v>
      </c>
    </row>
    <row r="871" spans="1:6" ht="63.75">
      <c r="A871" s="647" t="s">
        <v>395</v>
      </c>
      <c r="B871" s="630" t="s">
        <v>2782</v>
      </c>
      <c r="C871" s="566"/>
      <c r="D871" s="567"/>
      <c r="E871" s="567"/>
      <c r="F871" s="567"/>
    </row>
    <row r="872" spans="1:6">
      <c r="A872" s="643"/>
      <c r="B872" s="630"/>
      <c r="C872" s="604" t="s">
        <v>229</v>
      </c>
      <c r="D872" s="605">
        <v>25.6</v>
      </c>
      <c r="E872" s="656"/>
      <c r="F872" s="605">
        <f>+D872*E872</f>
        <v>0</v>
      </c>
    </row>
    <row r="873" spans="1:6">
      <c r="A873" s="643" t="s">
        <v>394</v>
      </c>
      <c r="B873" s="630" t="s">
        <v>393</v>
      </c>
      <c r="E873" s="605"/>
    </row>
    <row r="874" spans="1:6" ht="63.75">
      <c r="A874" s="643"/>
      <c r="B874" s="631" t="s">
        <v>392</v>
      </c>
      <c r="E874" s="605"/>
    </row>
    <row r="875" spans="1:6">
      <c r="A875" s="643" t="s">
        <v>179</v>
      </c>
      <c r="B875" s="631" t="s">
        <v>391</v>
      </c>
      <c r="C875" s="604" t="s">
        <v>229</v>
      </c>
      <c r="D875" s="605">
        <v>4.5</v>
      </c>
      <c r="E875" s="656"/>
      <c r="F875" s="605">
        <f>+D875*E875</f>
        <v>0</v>
      </c>
    </row>
    <row r="876" spans="1:6">
      <c r="A876" s="643" t="s">
        <v>177</v>
      </c>
      <c r="B876" s="631" t="s">
        <v>390</v>
      </c>
      <c r="C876" s="604" t="s">
        <v>229</v>
      </c>
      <c r="D876" s="605">
        <v>1.8</v>
      </c>
      <c r="E876" s="656"/>
      <c r="F876" s="605">
        <f>+D876*E876</f>
        <v>0</v>
      </c>
    </row>
    <row r="877" spans="1:6">
      <c r="A877" s="643" t="s">
        <v>175</v>
      </c>
      <c r="B877" s="631" t="s">
        <v>389</v>
      </c>
      <c r="C877" s="604" t="s">
        <v>229</v>
      </c>
      <c r="D877" s="605">
        <v>9.4</v>
      </c>
      <c r="E877" s="656"/>
      <c r="F877" s="605">
        <f>+D877*E877</f>
        <v>0</v>
      </c>
    </row>
    <row r="878" spans="1:6">
      <c r="A878" s="643"/>
      <c r="B878" s="631"/>
      <c r="E878" s="605"/>
    </row>
    <row r="879" spans="1:6" ht="36.75">
      <c r="A879" s="643" t="s">
        <v>2783</v>
      </c>
      <c r="B879" s="631" t="s">
        <v>3048</v>
      </c>
      <c r="E879" s="605"/>
    </row>
    <row r="880" spans="1:6" ht="51">
      <c r="A880" s="643"/>
      <c r="B880" s="631" t="s">
        <v>2784</v>
      </c>
      <c r="E880" s="605"/>
    </row>
    <row r="881" spans="1:6">
      <c r="A881" s="643"/>
      <c r="B881" s="631"/>
      <c r="C881" s="566" t="s">
        <v>193</v>
      </c>
      <c r="D881" s="567">
        <v>16.61</v>
      </c>
      <c r="E881" s="633"/>
      <c r="F881" s="567">
        <f>+D881*E881</f>
        <v>0</v>
      </c>
    </row>
    <row r="882" spans="1:6">
      <c r="A882" s="643"/>
      <c r="B882" s="631"/>
      <c r="E882" s="605"/>
    </row>
    <row r="883" spans="1:6">
      <c r="A883" s="657"/>
      <c r="B883" s="658" t="s">
        <v>388</v>
      </c>
      <c r="C883" s="596"/>
      <c r="D883" s="597"/>
      <c r="E883" s="598"/>
      <c r="F883" s="659">
        <f>SUM(F786:F882)</f>
        <v>0</v>
      </c>
    </row>
    <row r="884" spans="1:6">
      <c r="A884" s="643"/>
      <c r="B884" s="565"/>
      <c r="C884" s="566"/>
      <c r="D884" s="567"/>
      <c r="E884" s="568"/>
      <c r="F884" s="567"/>
    </row>
    <row r="886" spans="1:6">
      <c r="A886" s="658" t="s">
        <v>387</v>
      </c>
      <c r="B886" s="660" t="s">
        <v>386</v>
      </c>
      <c r="C886" s="596"/>
      <c r="D886" s="597"/>
      <c r="E886" s="598"/>
      <c r="F886" s="597"/>
    </row>
    <row r="887" spans="1:6">
      <c r="A887" s="638"/>
      <c r="B887" s="198" t="s">
        <v>35</v>
      </c>
    </row>
    <row r="888" spans="1:6" ht="24">
      <c r="A888" s="638" t="s">
        <v>0</v>
      </c>
      <c r="B888" s="197" t="s">
        <v>385</v>
      </c>
    </row>
    <row r="889" spans="1:6">
      <c r="A889" s="638" t="s">
        <v>1</v>
      </c>
      <c r="B889" s="197" t="s">
        <v>290</v>
      </c>
    </row>
    <row r="890" spans="1:6">
      <c r="A890" s="638" t="s">
        <v>289</v>
      </c>
      <c r="B890" s="197" t="s">
        <v>288</v>
      </c>
    </row>
    <row r="891" spans="1:6">
      <c r="A891" s="638" t="s">
        <v>287</v>
      </c>
      <c r="B891" s="197" t="s">
        <v>286</v>
      </c>
    </row>
    <row r="892" spans="1:6">
      <c r="A892" s="638" t="s">
        <v>285</v>
      </c>
      <c r="B892" s="197" t="s">
        <v>284</v>
      </c>
    </row>
    <row r="893" spans="1:6">
      <c r="A893" s="638" t="s">
        <v>283</v>
      </c>
      <c r="B893" s="197" t="s">
        <v>282</v>
      </c>
    </row>
    <row r="894" spans="1:6">
      <c r="A894" s="638" t="s">
        <v>281</v>
      </c>
      <c r="B894" s="197" t="s">
        <v>280</v>
      </c>
    </row>
    <row r="895" spans="1:6" ht="36">
      <c r="A895" s="638" t="s">
        <v>279</v>
      </c>
      <c r="B895" s="197" t="s">
        <v>278</v>
      </c>
    </row>
    <row r="896" spans="1:6">
      <c r="A896" s="638" t="s">
        <v>277</v>
      </c>
      <c r="B896" s="197" t="s">
        <v>276</v>
      </c>
    </row>
    <row r="897" spans="1:2" ht="24">
      <c r="A897" s="638" t="s">
        <v>275</v>
      </c>
      <c r="B897" s="197" t="s">
        <v>274</v>
      </c>
    </row>
    <row r="898" spans="1:2" ht="27" customHeight="1">
      <c r="A898" s="638" t="s">
        <v>273</v>
      </c>
      <c r="B898" s="198" t="s">
        <v>248</v>
      </c>
    </row>
    <row r="899" spans="1:2">
      <c r="A899" s="638" t="s">
        <v>2</v>
      </c>
      <c r="B899" s="198" t="s">
        <v>272</v>
      </c>
    </row>
    <row r="900" spans="1:2">
      <c r="A900" s="638"/>
      <c r="B900" s="197" t="s">
        <v>271</v>
      </c>
    </row>
    <row r="901" spans="1:2">
      <c r="A901" s="638"/>
      <c r="B901" s="197" t="s">
        <v>270</v>
      </c>
    </row>
    <row r="902" spans="1:2">
      <c r="A902" s="638"/>
      <c r="B902" s="197" t="s">
        <v>269</v>
      </c>
    </row>
    <row r="903" spans="1:2">
      <c r="A903" s="638"/>
      <c r="B903" s="197" t="s">
        <v>268</v>
      </c>
    </row>
    <row r="904" spans="1:2">
      <c r="A904" s="638"/>
      <c r="B904" s="197" t="s">
        <v>267</v>
      </c>
    </row>
    <row r="905" spans="1:2">
      <c r="A905" s="638"/>
      <c r="B905" s="197" t="s">
        <v>266</v>
      </c>
    </row>
    <row r="906" spans="1:2">
      <c r="A906" s="638"/>
      <c r="B906" s="197" t="s">
        <v>265</v>
      </c>
    </row>
    <row r="907" spans="1:2">
      <c r="A907" s="638"/>
      <c r="B907" s="197" t="s">
        <v>264</v>
      </c>
    </row>
    <row r="908" spans="1:2">
      <c r="A908" s="638"/>
      <c r="B908" s="197" t="s">
        <v>263</v>
      </c>
    </row>
    <row r="909" spans="1:2">
      <c r="A909" s="638"/>
      <c r="B909" s="197" t="s">
        <v>262</v>
      </c>
    </row>
    <row r="910" spans="1:2" ht="14.25" customHeight="1">
      <c r="A910" s="638"/>
      <c r="B910" s="197" t="s">
        <v>261</v>
      </c>
    </row>
    <row r="911" spans="1:2">
      <c r="A911" s="638"/>
      <c r="B911" s="197" t="s">
        <v>260</v>
      </c>
    </row>
    <row r="912" spans="1:2">
      <c r="A912" s="638"/>
      <c r="B912" s="197" t="s">
        <v>259</v>
      </c>
    </row>
    <row r="913" spans="1:6">
      <c r="A913" s="638"/>
      <c r="B913" s="197" t="s">
        <v>258</v>
      </c>
    </row>
    <row r="914" spans="1:6" ht="23.1" customHeight="1">
      <c r="A914" s="638"/>
      <c r="B914" s="197" t="s">
        <v>257</v>
      </c>
    </row>
    <row r="915" spans="1:6" ht="12.6" customHeight="1">
      <c r="A915" s="638"/>
      <c r="B915" s="197" t="s">
        <v>256</v>
      </c>
    </row>
    <row r="916" spans="1:6" ht="24">
      <c r="A916" s="638"/>
      <c r="B916" s="197" t="s">
        <v>255</v>
      </c>
    </row>
    <row r="917" spans="1:6">
      <c r="A917" s="638"/>
      <c r="B917" s="197" t="s">
        <v>254</v>
      </c>
    </row>
    <row r="918" spans="1:6" ht="15" customHeight="1">
      <c r="A918" s="638"/>
      <c r="B918" s="197" t="s">
        <v>253</v>
      </c>
    </row>
    <row r="919" spans="1:6">
      <c r="A919" s="638"/>
      <c r="B919" s="197" t="s">
        <v>252</v>
      </c>
    </row>
    <row r="920" spans="1:6" ht="24">
      <c r="A920" s="638"/>
      <c r="B920" s="197" t="s">
        <v>251</v>
      </c>
    </row>
    <row r="921" spans="1:6" ht="36">
      <c r="A921" s="638"/>
      <c r="B921" s="197" t="s">
        <v>250</v>
      </c>
    </row>
    <row r="922" spans="1:6" ht="24">
      <c r="A922" s="638"/>
      <c r="B922" s="197" t="s">
        <v>249</v>
      </c>
    </row>
    <row r="923" spans="1:6" ht="24">
      <c r="A923" s="638" t="s">
        <v>3</v>
      </c>
      <c r="B923" s="197" t="s">
        <v>247</v>
      </c>
    </row>
    <row r="924" spans="1:6" ht="72">
      <c r="A924" s="634" t="s">
        <v>143</v>
      </c>
      <c r="B924" s="198" t="s">
        <v>384</v>
      </c>
    </row>
    <row r="925" spans="1:6">
      <c r="A925" s="634"/>
      <c r="B925" s="630"/>
    </row>
    <row r="926" spans="1:6" ht="29.1" customHeight="1">
      <c r="A926" s="643" t="s">
        <v>383</v>
      </c>
      <c r="B926" s="630" t="s">
        <v>2785</v>
      </c>
    </row>
    <row r="927" spans="1:6" ht="81.95" customHeight="1">
      <c r="A927" s="643"/>
      <c r="B927" s="631" t="s">
        <v>382</v>
      </c>
    </row>
    <row r="928" spans="1:6">
      <c r="A928" s="643"/>
      <c r="B928" s="641"/>
      <c r="C928" s="566" t="s">
        <v>193</v>
      </c>
      <c r="D928" s="605">
        <v>73.83</v>
      </c>
      <c r="E928" s="633"/>
      <c r="F928" s="567">
        <f>+D928*E928</f>
        <v>0</v>
      </c>
    </row>
    <row r="929" spans="1:6" ht="56.45" customHeight="1">
      <c r="A929" s="643" t="s">
        <v>381</v>
      </c>
      <c r="B929" s="640" t="s">
        <v>2786</v>
      </c>
      <c r="C929" s="566"/>
      <c r="E929" s="605"/>
      <c r="F929" s="567"/>
    </row>
    <row r="930" spans="1:6">
      <c r="A930" s="643"/>
      <c r="B930" s="641"/>
      <c r="C930" s="566" t="s">
        <v>193</v>
      </c>
      <c r="D930" s="605">
        <v>10.61</v>
      </c>
      <c r="E930" s="633"/>
      <c r="F930" s="567">
        <f>+D930*E930</f>
        <v>0</v>
      </c>
    </row>
    <row r="931" spans="1:6">
      <c r="A931" s="643" t="s">
        <v>380</v>
      </c>
      <c r="B931" s="630" t="s">
        <v>379</v>
      </c>
    </row>
    <row r="932" spans="1:6" ht="92.1" customHeight="1">
      <c r="A932" s="643"/>
      <c r="B932" s="631" t="s">
        <v>378</v>
      </c>
    </row>
    <row r="933" spans="1:6">
      <c r="A933" s="643"/>
      <c r="B933" s="641"/>
      <c r="C933" s="566" t="s">
        <v>193</v>
      </c>
      <c r="D933" s="605">
        <v>65.62</v>
      </c>
      <c r="E933" s="633"/>
      <c r="F933" s="567">
        <f>+D933*E933</f>
        <v>0</v>
      </c>
    </row>
    <row r="934" spans="1:6" ht="26.1" customHeight="1">
      <c r="A934" s="643" t="s">
        <v>377</v>
      </c>
      <c r="B934" s="630" t="s">
        <v>2787</v>
      </c>
    </row>
    <row r="935" spans="1:6" ht="67.5" customHeight="1">
      <c r="A935" s="643"/>
      <c r="B935" s="631" t="s">
        <v>376</v>
      </c>
    </row>
    <row r="936" spans="1:6">
      <c r="A936" s="643"/>
      <c r="B936" s="641"/>
      <c r="C936" s="566" t="s">
        <v>193</v>
      </c>
      <c r="D936" s="605">
        <v>95.25</v>
      </c>
      <c r="E936" s="633"/>
      <c r="F936" s="567">
        <f>+D936*E936</f>
        <v>0</v>
      </c>
    </row>
    <row r="937" spans="1:6">
      <c r="A937" s="643" t="s">
        <v>375</v>
      </c>
      <c r="B937" s="630" t="s">
        <v>374</v>
      </c>
    </row>
    <row r="938" spans="1:6" ht="65.45" customHeight="1">
      <c r="A938" s="643"/>
      <c r="B938" s="631" t="s">
        <v>373</v>
      </c>
    </row>
    <row r="939" spans="1:6">
      <c r="A939" s="643"/>
      <c r="B939" s="641"/>
      <c r="C939" s="566" t="s">
        <v>193</v>
      </c>
      <c r="D939" s="605">
        <v>22.83</v>
      </c>
      <c r="E939" s="633"/>
      <c r="F939" s="567">
        <f>+D939*E939</f>
        <v>0</v>
      </c>
    </row>
    <row r="940" spans="1:6">
      <c r="A940" s="643" t="s">
        <v>372</v>
      </c>
      <c r="B940" s="630" t="s">
        <v>371</v>
      </c>
      <c r="C940" s="566"/>
      <c r="E940" s="568"/>
      <c r="F940" s="567"/>
    </row>
    <row r="941" spans="1:6" ht="64.5" customHeight="1">
      <c r="A941" s="643"/>
      <c r="B941" s="631" t="s">
        <v>370</v>
      </c>
      <c r="C941" s="566"/>
      <c r="E941" s="568"/>
      <c r="F941" s="567"/>
    </row>
    <row r="942" spans="1:6">
      <c r="A942" s="643"/>
      <c r="B942" s="641"/>
      <c r="C942" s="566" t="s">
        <v>193</v>
      </c>
      <c r="D942" s="605">
        <v>39.1</v>
      </c>
      <c r="E942" s="633"/>
      <c r="F942" s="567">
        <f>+D942*E942</f>
        <v>0</v>
      </c>
    </row>
    <row r="943" spans="1:6" ht="38.450000000000003" customHeight="1">
      <c r="A943" s="643" t="s">
        <v>369</v>
      </c>
      <c r="B943" s="630" t="s">
        <v>2788</v>
      </c>
      <c r="C943" s="566"/>
      <c r="E943" s="568"/>
      <c r="F943" s="567"/>
    </row>
    <row r="944" spans="1:6" ht="95.1" customHeight="1">
      <c r="A944" s="643"/>
      <c r="B944" s="631" t="s">
        <v>368</v>
      </c>
      <c r="C944" s="566"/>
      <c r="E944" s="568"/>
      <c r="F944" s="567"/>
    </row>
    <row r="945" spans="1:6">
      <c r="A945" s="643"/>
      <c r="B945" s="641"/>
      <c r="C945" s="566" t="s">
        <v>193</v>
      </c>
      <c r="D945" s="605">
        <v>492.41</v>
      </c>
      <c r="E945" s="633"/>
      <c r="F945" s="567">
        <f>+D945*E945</f>
        <v>0</v>
      </c>
    </row>
    <row r="946" spans="1:6">
      <c r="A946" s="643" t="s">
        <v>367</v>
      </c>
      <c r="B946" s="630" t="s">
        <v>366</v>
      </c>
      <c r="C946" s="566"/>
      <c r="E946" s="568"/>
      <c r="F946" s="567"/>
    </row>
    <row r="947" spans="1:6" ht="108.95" customHeight="1">
      <c r="A947" s="643"/>
      <c r="B947" s="631" t="s">
        <v>365</v>
      </c>
      <c r="C947" s="566"/>
      <c r="E947" s="568"/>
      <c r="F947" s="567"/>
    </row>
    <row r="948" spans="1:6">
      <c r="A948" s="643"/>
      <c r="B948" s="641"/>
      <c r="C948" s="566" t="s">
        <v>193</v>
      </c>
      <c r="D948" s="605">
        <v>36.590000000000003</v>
      </c>
      <c r="E948" s="633"/>
      <c r="F948" s="567">
        <f>+D948*E948</f>
        <v>0</v>
      </c>
    </row>
    <row r="949" spans="1:6">
      <c r="A949" s="643" t="s">
        <v>364</v>
      </c>
      <c r="B949" s="630" t="s">
        <v>363</v>
      </c>
      <c r="C949" s="566"/>
      <c r="E949" s="568"/>
      <c r="F949" s="567"/>
    </row>
    <row r="950" spans="1:6" ht="93.6" customHeight="1">
      <c r="A950" s="643"/>
      <c r="B950" s="631" t="s">
        <v>362</v>
      </c>
      <c r="C950" s="566"/>
      <c r="E950" s="568"/>
      <c r="F950" s="567"/>
    </row>
    <row r="951" spans="1:6">
      <c r="A951" s="643"/>
      <c r="B951" s="641"/>
      <c r="C951" s="566" t="s">
        <v>193</v>
      </c>
      <c r="D951" s="605">
        <v>42</v>
      </c>
      <c r="E951" s="633"/>
      <c r="F951" s="567">
        <f>+D951*E951</f>
        <v>0</v>
      </c>
    </row>
    <row r="952" spans="1:6" ht="15" customHeight="1">
      <c r="A952" s="643" t="s">
        <v>361</v>
      </c>
      <c r="B952" s="630" t="s">
        <v>360</v>
      </c>
      <c r="C952" s="566"/>
      <c r="E952" s="568"/>
      <c r="F952" s="567"/>
    </row>
    <row r="953" spans="1:6" ht="39.950000000000003" customHeight="1">
      <c r="A953" s="643"/>
      <c r="B953" s="631" t="s">
        <v>359</v>
      </c>
      <c r="C953" s="566"/>
      <c r="E953" s="568"/>
      <c r="F953" s="567"/>
    </row>
    <row r="954" spans="1:6">
      <c r="A954" s="643"/>
      <c r="B954" s="641"/>
      <c r="C954" s="566" t="s">
        <v>193</v>
      </c>
      <c r="D954" s="605">
        <v>86.57</v>
      </c>
      <c r="E954" s="633"/>
      <c r="F954" s="567">
        <f>+D954*E954</f>
        <v>0</v>
      </c>
    </row>
    <row r="955" spans="1:6" ht="26.1" customHeight="1">
      <c r="A955" s="643" t="s">
        <v>358</v>
      </c>
      <c r="B955" s="630" t="s">
        <v>2789</v>
      </c>
      <c r="C955" s="566"/>
      <c r="E955" s="568"/>
      <c r="F955" s="567"/>
    </row>
    <row r="956" spans="1:6" ht="48" customHeight="1">
      <c r="A956" s="643"/>
      <c r="B956" s="631" t="s">
        <v>357</v>
      </c>
      <c r="C956" s="566"/>
      <c r="E956" s="568"/>
      <c r="F956" s="567"/>
    </row>
    <row r="957" spans="1:6">
      <c r="A957" s="643"/>
      <c r="B957" s="641"/>
      <c r="C957" s="566" t="s">
        <v>193</v>
      </c>
      <c r="D957" s="605">
        <v>18.260000000000002</v>
      </c>
      <c r="E957" s="633"/>
      <c r="F957" s="567">
        <f>+D957*E957</f>
        <v>0</v>
      </c>
    </row>
    <row r="958" spans="1:6" ht="32.25" customHeight="1">
      <c r="A958" s="643" t="s">
        <v>356</v>
      </c>
      <c r="B958" s="630" t="s">
        <v>2790</v>
      </c>
      <c r="C958" s="566"/>
      <c r="E958" s="568"/>
      <c r="F958" s="567"/>
    </row>
    <row r="959" spans="1:6" ht="42.6" customHeight="1">
      <c r="A959" s="643"/>
      <c r="B959" s="631" t="s">
        <v>355</v>
      </c>
      <c r="C959" s="566"/>
      <c r="E959" s="568"/>
      <c r="F959" s="567"/>
    </row>
    <row r="960" spans="1:6">
      <c r="A960" s="643"/>
      <c r="B960" s="641"/>
      <c r="C960" s="566" t="s">
        <v>193</v>
      </c>
      <c r="D960" s="605">
        <v>103.75</v>
      </c>
      <c r="E960" s="633"/>
      <c r="F960" s="567">
        <f>+D960*E960</f>
        <v>0</v>
      </c>
    </row>
    <row r="961" spans="1:6">
      <c r="A961" s="643"/>
      <c r="B961" s="641"/>
      <c r="C961" s="566"/>
      <c r="E961" s="605"/>
      <c r="F961" s="567"/>
    </row>
    <row r="962" spans="1:6" ht="32.25" customHeight="1">
      <c r="A962" s="643" t="s">
        <v>354</v>
      </c>
      <c r="B962" s="630" t="s">
        <v>2791</v>
      </c>
      <c r="C962" s="566"/>
      <c r="E962" s="568"/>
      <c r="F962" s="567"/>
    </row>
    <row r="963" spans="1:6" ht="131.1" customHeight="1">
      <c r="A963" s="643"/>
      <c r="B963" s="631" t="s">
        <v>353</v>
      </c>
      <c r="C963" s="566"/>
      <c r="E963" s="568"/>
      <c r="F963" s="567"/>
    </row>
    <row r="964" spans="1:6">
      <c r="A964" s="643"/>
      <c r="B964" s="641"/>
      <c r="C964" s="566" t="s">
        <v>193</v>
      </c>
      <c r="D964" s="605">
        <v>76.040000000000006</v>
      </c>
      <c r="E964" s="633"/>
      <c r="F964" s="567">
        <f>+D964*E964</f>
        <v>0</v>
      </c>
    </row>
    <row r="965" spans="1:6">
      <c r="A965" s="643" t="s">
        <v>352</v>
      </c>
      <c r="B965" s="630" t="s">
        <v>351</v>
      </c>
      <c r="C965" s="566"/>
      <c r="E965" s="568"/>
      <c r="F965" s="567"/>
    </row>
    <row r="966" spans="1:6" ht="95.1" customHeight="1">
      <c r="A966" s="643"/>
      <c r="B966" s="631" t="s">
        <v>350</v>
      </c>
      <c r="C966" s="566"/>
      <c r="E966" s="568"/>
      <c r="F966" s="567"/>
    </row>
    <row r="967" spans="1:6">
      <c r="A967" s="643"/>
      <c r="B967" s="641"/>
      <c r="C967" s="566" t="s">
        <v>193</v>
      </c>
      <c r="D967" s="605">
        <v>48.88</v>
      </c>
      <c r="E967" s="633"/>
      <c r="F967" s="567">
        <f>+D967*E967</f>
        <v>0</v>
      </c>
    </row>
    <row r="968" spans="1:6">
      <c r="A968" s="643" t="s">
        <v>349</v>
      </c>
      <c r="B968" s="630" t="s">
        <v>348</v>
      </c>
      <c r="C968" s="566"/>
      <c r="E968" s="568"/>
      <c r="F968" s="567"/>
    </row>
    <row r="969" spans="1:6" ht="96" customHeight="1">
      <c r="A969" s="643"/>
      <c r="B969" s="631" t="s">
        <v>347</v>
      </c>
      <c r="C969" s="566"/>
      <c r="E969" s="568"/>
      <c r="F969" s="567"/>
    </row>
    <row r="970" spans="1:6">
      <c r="A970" s="643"/>
      <c r="B970" s="641"/>
      <c r="C970" s="566" t="s">
        <v>193</v>
      </c>
      <c r="D970" s="605">
        <v>147.61000000000001</v>
      </c>
      <c r="E970" s="633"/>
      <c r="F970" s="567">
        <f>+D970*E970</f>
        <v>0</v>
      </c>
    </row>
    <row r="971" spans="1:6" ht="16.5" customHeight="1">
      <c r="A971" s="643" t="s">
        <v>346</v>
      </c>
      <c r="B971" s="630" t="s">
        <v>345</v>
      </c>
      <c r="C971" s="566"/>
      <c r="E971" s="568"/>
      <c r="F971" s="567"/>
    </row>
    <row r="972" spans="1:6" ht="51.95" customHeight="1">
      <c r="A972" s="643"/>
      <c r="B972" s="631" t="s">
        <v>344</v>
      </c>
      <c r="C972" s="566"/>
      <c r="E972" s="568"/>
      <c r="F972" s="567"/>
    </row>
    <row r="973" spans="1:6">
      <c r="A973" s="643"/>
      <c r="B973" s="641"/>
      <c r="C973" s="566" t="s">
        <v>193</v>
      </c>
      <c r="D973" s="605">
        <v>68.180000000000007</v>
      </c>
      <c r="E973" s="633"/>
      <c r="F973" s="567">
        <f>+D973*E973</f>
        <v>0</v>
      </c>
    </row>
    <row r="974" spans="1:6">
      <c r="A974" s="643"/>
      <c r="B974" s="641"/>
      <c r="C974" s="566"/>
      <c r="E974" s="605"/>
      <c r="F974" s="567"/>
    </row>
    <row r="975" spans="1:6" ht="16.5" customHeight="1">
      <c r="A975" s="643" t="s">
        <v>343</v>
      </c>
      <c r="B975" s="640" t="s">
        <v>342</v>
      </c>
      <c r="C975" s="566"/>
      <c r="F975" s="567"/>
    </row>
    <row r="976" spans="1:6" ht="27.95" customHeight="1">
      <c r="A976" s="643"/>
      <c r="B976" s="641" t="s">
        <v>341</v>
      </c>
      <c r="C976" s="566"/>
      <c r="F976" s="567"/>
    </row>
    <row r="977" spans="1:6">
      <c r="A977" s="643"/>
      <c r="B977" s="641"/>
      <c r="C977" s="566" t="s">
        <v>193</v>
      </c>
      <c r="D977" s="605">
        <v>121.35</v>
      </c>
      <c r="E977" s="633"/>
      <c r="F977" s="567">
        <f>+D977*E977</f>
        <v>0</v>
      </c>
    </row>
    <row r="978" spans="1:6">
      <c r="A978" s="643" t="s">
        <v>340</v>
      </c>
      <c r="B978" s="640" t="s">
        <v>339</v>
      </c>
      <c r="C978" s="566"/>
      <c r="F978" s="567"/>
    </row>
    <row r="979" spans="1:6" ht="57.6" customHeight="1">
      <c r="A979" s="643"/>
      <c r="B979" s="631" t="s">
        <v>338</v>
      </c>
      <c r="C979" s="566"/>
      <c r="F979" s="567"/>
    </row>
    <row r="980" spans="1:6">
      <c r="A980" s="643"/>
      <c r="B980" s="641"/>
      <c r="C980" s="566" t="s">
        <v>193</v>
      </c>
      <c r="D980" s="605">
        <v>9.25</v>
      </c>
      <c r="E980" s="633"/>
      <c r="F980" s="567">
        <f>+D980*E980</f>
        <v>0</v>
      </c>
    </row>
    <row r="981" spans="1:6">
      <c r="A981" s="643" t="s">
        <v>337</v>
      </c>
      <c r="B981" s="640" t="s">
        <v>336</v>
      </c>
      <c r="C981" s="566"/>
      <c r="F981" s="567"/>
    </row>
    <row r="982" spans="1:6" ht="48" customHeight="1">
      <c r="A982" s="643"/>
      <c r="B982" s="641" t="s">
        <v>335</v>
      </c>
      <c r="C982" s="566"/>
      <c r="F982" s="567"/>
    </row>
    <row r="983" spans="1:6">
      <c r="A983" s="643"/>
      <c r="B983" s="641"/>
      <c r="C983" s="566" t="s">
        <v>193</v>
      </c>
      <c r="D983" s="605">
        <v>30.88</v>
      </c>
      <c r="E983" s="633"/>
      <c r="F983" s="567">
        <f>+D983*E983</f>
        <v>0</v>
      </c>
    </row>
    <row r="984" spans="1:6" ht="15" customHeight="1">
      <c r="A984" s="643" t="s">
        <v>334</v>
      </c>
      <c r="B984" s="630" t="s">
        <v>333</v>
      </c>
      <c r="C984" s="566"/>
      <c r="F984" s="567"/>
    </row>
    <row r="985" spans="1:6" ht="144.94999999999999" customHeight="1">
      <c r="A985" s="643"/>
      <c r="B985" s="631" t="s">
        <v>332</v>
      </c>
      <c r="C985" s="566"/>
      <c r="F985" s="567"/>
    </row>
    <row r="986" spans="1:6">
      <c r="A986" s="643"/>
      <c r="B986" s="641"/>
      <c r="C986" s="566" t="s">
        <v>193</v>
      </c>
      <c r="D986" s="605">
        <v>88</v>
      </c>
      <c r="E986" s="633"/>
      <c r="F986" s="567">
        <f>+D986*E986</f>
        <v>0</v>
      </c>
    </row>
    <row r="987" spans="1:6">
      <c r="A987" s="643"/>
      <c r="B987" s="641"/>
      <c r="C987" s="566"/>
      <c r="E987" s="605"/>
      <c r="F987" s="567"/>
    </row>
    <row r="988" spans="1:6">
      <c r="A988" s="643" t="s">
        <v>331</v>
      </c>
      <c r="B988" s="630" t="s">
        <v>330</v>
      </c>
      <c r="C988" s="566"/>
      <c r="F988" s="567"/>
    </row>
    <row r="989" spans="1:6" ht="81" customHeight="1">
      <c r="A989" s="643"/>
      <c r="B989" s="631" t="s">
        <v>329</v>
      </c>
      <c r="C989" s="566"/>
      <c r="F989" s="567"/>
    </row>
    <row r="990" spans="1:6">
      <c r="A990" s="643"/>
      <c r="B990" s="641"/>
      <c r="C990" s="566" t="s">
        <v>193</v>
      </c>
      <c r="D990" s="605">
        <v>220.69</v>
      </c>
      <c r="E990" s="633"/>
      <c r="F990" s="567">
        <f>+D990*E990</f>
        <v>0</v>
      </c>
    </row>
    <row r="991" spans="1:6" ht="15" customHeight="1">
      <c r="A991" s="643" t="s">
        <v>328</v>
      </c>
      <c r="B991" s="630" t="s">
        <v>327</v>
      </c>
      <c r="C991" s="566"/>
      <c r="F991" s="567"/>
    </row>
    <row r="992" spans="1:6" ht="80.099999999999994" customHeight="1">
      <c r="A992" s="643"/>
      <c r="B992" s="631" t="s">
        <v>326</v>
      </c>
      <c r="C992" s="566"/>
      <c r="F992" s="567"/>
    </row>
    <row r="993" spans="1:6">
      <c r="A993" s="643"/>
      <c r="B993" s="641"/>
      <c r="C993" s="566" t="s">
        <v>193</v>
      </c>
      <c r="D993" s="605">
        <v>30.54</v>
      </c>
      <c r="E993" s="633"/>
      <c r="F993" s="567">
        <f>+D993*E993</f>
        <v>0</v>
      </c>
    </row>
    <row r="994" spans="1:6">
      <c r="A994" s="643"/>
      <c r="B994" s="641"/>
      <c r="C994" s="566"/>
      <c r="E994" s="605"/>
      <c r="F994" s="567"/>
    </row>
    <row r="995" spans="1:6" ht="16.5" customHeight="1">
      <c r="A995" s="643" t="s">
        <v>325</v>
      </c>
      <c r="B995" s="630" t="s">
        <v>324</v>
      </c>
      <c r="C995" s="566"/>
      <c r="F995" s="567"/>
    </row>
    <row r="996" spans="1:6" ht="80.45" customHeight="1">
      <c r="A996" s="643"/>
      <c r="B996" s="631" t="s">
        <v>323</v>
      </c>
      <c r="C996" s="566"/>
      <c r="F996" s="567"/>
    </row>
    <row r="997" spans="1:6">
      <c r="A997" s="643"/>
      <c r="B997" s="641"/>
      <c r="C997" s="566" t="s">
        <v>193</v>
      </c>
      <c r="D997" s="605">
        <v>8.2100000000000009</v>
      </c>
      <c r="E997" s="633"/>
      <c r="F997" s="567">
        <f>+D997*E997</f>
        <v>0</v>
      </c>
    </row>
    <row r="998" spans="1:6">
      <c r="A998" s="643"/>
      <c r="B998" s="641"/>
      <c r="C998" s="566"/>
      <c r="E998" s="605"/>
      <c r="F998" s="567"/>
    </row>
    <row r="999" spans="1:6">
      <c r="A999" s="643" t="s">
        <v>322</v>
      </c>
      <c r="B999" s="630" t="s">
        <v>321</v>
      </c>
      <c r="C999" s="566"/>
      <c r="F999" s="567"/>
    </row>
    <row r="1000" spans="1:6" ht="78.599999999999994" customHeight="1">
      <c r="A1000" s="643"/>
      <c r="B1000" s="631" t="s">
        <v>320</v>
      </c>
      <c r="C1000" s="566"/>
      <c r="F1000" s="567"/>
    </row>
    <row r="1001" spans="1:6">
      <c r="A1001" s="643"/>
      <c r="B1001" s="641"/>
      <c r="C1001" s="566" t="s">
        <v>193</v>
      </c>
      <c r="D1001" s="605">
        <v>24.17</v>
      </c>
      <c r="E1001" s="633"/>
      <c r="F1001" s="567">
        <f>+D1001*E1001</f>
        <v>0</v>
      </c>
    </row>
    <row r="1002" spans="1:6">
      <c r="A1002" s="643" t="s">
        <v>319</v>
      </c>
      <c r="B1002" s="630" t="s">
        <v>318</v>
      </c>
      <c r="C1002" s="566"/>
      <c r="F1002" s="567"/>
    </row>
    <row r="1003" spans="1:6" ht="92.1" customHeight="1">
      <c r="A1003" s="643"/>
      <c r="B1003" s="631" t="s">
        <v>317</v>
      </c>
      <c r="C1003" s="566"/>
      <c r="F1003" s="567"/>
    </row>
    <row r="1004" spans="1:6">
      <c r="A1004" s="643"/>
      <c r="B1004" s="641"/>
      <c r="C1004" s="566" t="s">
        <v>193</v>
      </c>
      <c r="D1004" s="605">
        <v>21.66</v>
      </c>
      <c r="E1004" s="633"/>
      <c r="F1004" s="567">
        <f>+D1004*E1004</f>
        <v>0</v>
      </c>
    </row>
    <row r="1005" spans="1:6">
      <c r="A1005" s="643" t="s">
        <v>316</v>
      </c>
      <c r="B1005" s="630" t="s">
        <v>315</v>
      </c>
      <c r="C1005" s="566"/>
      <c r="F1005" s="567"/>
    </row>
    <row r="1006" spans="1:6" ht="54.6" customHeight="1">
      <c r="A1006" s="643"/>
      <c r="B1006" s="631" t="s">
        <v>314</v>
      </c>
      <c r="C1006" s="566"/>
      <c r="F1006" s="567"/>
    </row>
    <row r="1007" spans="1:6">
      <c r="A1007" s="643"/>
      <c r="B1007" s="641"/>
      <c r="C1007" s="566" t="s">
        <v>193</v>
      </c>
      <c r="D1007" s="605">
        <v>10.62</v>
      </c>
      <c r="E1007" s="633"/>
      <c r="F1007" s="567">
        <f>+D1007*E1007</f>
        <v>0</v>
      </c>
    </row>
    <row r="1008" spans="1:6">
      <c r="A1008" s="643" t="s">
        <v>313</v>
      </c>
      <c r="B1008" s="640" t="s">
        <v>312</v>
      </c>
      <c r="C1008" s="566"/>
      <c r="F1008" s="567"/>
    </row>
    <row r="1009" spans="1:6" ht="81" customHeight="1">
      <c r="A1009" s="643"/>
      <c r="B1009" s="641" t="s">
        <v>311</v>
      </c>
      <c r="C1009" s="566"/>
      <c r="F1009" s="567"/>
    </row>
    <row r="1010" spans="1:6">
      <c r="A1010" s="643"/>
      <c r="B1010" s="641"/>
      <c r="C1010" s="566" t="s">
        <v>193</v>
      </c>
      <c r="D1010" s="605">
        <v>46.43</v>
      </c>
      <c r="E1010" s="633"/>
      <c r="F1010" s="567">
        <f>+D1010*E1010</f>
        <v>0</v>
      </c>
    </row>
    <row r="1011" spans="1:6">
      <c r="A1011" s="643" t="s">
        <v>310</v>
      </c>
      <c r="B1011" s="640" t="s">
        <v>309</v>
      </c>
      <c r="C1011" s="566"/>
      <c r="E1011" s="605"/>
      <c r="F1011" s="567"/>
    </row>
    <row r="1012" spans="1:6" ht="80.45" customHeight="1">
      <c r="A1012" s="643"/>
      <c r="B1012" s="641" t="s">
        <v>308</v>
      </c>
      <c r="C1012" s="566"/>
      <c r="E1012" s="605"/>
      <c r="F1012" s="567"/>
    </row>
    <row r="1013" spans="1:6">
      <c r="A1013" s="643"/>
      <c r="B1013" s="641"/>
      <c r="C1013" s="566" t="s">
        <v>193</v>
      </c>
      <c r="D1013" s="605">
        <v>11.01</v>
      </c>
      <c r="E1013" s="633"/>
      <c r="F1013" s="567">
        <f>+D1013*E1013</f>
        <v>0</v>
      </c>
    </row>
    <row r="1014" spans="1:6">
      <c r="A1014" s="643" t="s">
        <v>307</v>
      </c>
      <c r="B1014" s="661" t="s">
        <v>306</v>
      </c>
      <c r="C1014" s="566"/>
      <c r="E1014" s="605"/>
      <c r="F1014" s="567"/>
    </row>
    <row r="1015" spans="1:6" ht="81" customHeight="1">
      <c r="A1015" s="643"/>
      <c r="B1015" s="641" t="s">
        <v>305</v>
      </c>
      <c r="C1015" s="566"/>
      <c r="E1015" s="605"/>
      <c r="F1015" s="567"/>
    </row>
    <row r="1016" spans="1:6">
      <c r="A1016" s="643"/>
      <c r="B1016" s="641"/>
      <c r="C1016" s="566" t="s">
        <v>193</v>
      </c>
      <c r="D1016" s="605">
        <v>55.79</v>
      </c>
      <c r="E1016" s="633"/>
      <c r="F1016" s="567">
        <f>+D1016*E1016</f>
        <v>0</v>
      </c>
    </row>
    <row r="1017" spans="1:6" ht="15" customHeight="1">
      <c r="A1017" s="643" t="s">
        <v>304</v>
      </c>
      <c r="B1017" s="640" t="s">
        <v>2792</v>
      </c>
      <c r="C1017" s="566"/>
      <c r="E1017" s="605"/>
      <c r="F1017" s="567"/>
    </row>
    <row r="1018" spans="1:6" ht="54.95" customHeight="1">
      <c r="A1018" s="643"/>
      <c r="B1018" s="641" t="s">
        <v>303</v>
      </c>
      <c r="C1018" s="566"/>
      <c r="E1018" s="605"/>
      <c r="F1018" s="567"/>
    </row>
    <row r="1019" spans="1:6">
      <c r="A1019" s="643"/>
      <c r="B1019" s="641"/>
      <c r="C1019" s="566" t="s">
        <v>193</v>
      </c>
      <c r="D1019" s="605">
        <v>41.94</v>
      </c>
      <c r="E1019" s="633"/>
      <c r="F1019" s="567">
        <f>+D1019*E1019</f>
        <v>0</v>
      </c>
    </row>
    <row r="1020" spans="1:6">
      <c r="B1020" s="631"/>
    </row>
    <row r="1021" spans="1:6">
      <c r="A1021" s="635"/>
      <c r="B1021" s="636" t="s">
        <v>302</v>
      </c>
      <c r="C1021" s="601"/>
      <c r="D1021" s="602"/>
      <c r="E1021" s="603"/>
      <c r="F1021" s="637">
        <f>SUM(F887:F1020)</f>
        <v>0</v>
      </c>
    </row>
    <row r="1024" spans="1:6" ht="15.75">
      <c r="A1024" s="594" t="s">
        <v>301</v>
      </c>
      <c r="B1024" s="595" t="s">
        <v>300</v>
      </c>
      <c r="C1024" s="596"/>
      <c r="D1024" s="597"/>
      <c r="E1024" s="598"/>
      <c r="F1024" s="597"/>
    </row>
    <row r="1025" spans="1:2">
      <c r="A1025" s="638"/>
      <c r="B1025" s="198" t="s">
        <v>35</v>
      </c>
    </row>
    <row r="1026" spans="1:2" ht="24">
      <c r="A1026" s="638" t="s">
        <v>0</v>
      </c>
      <c r="B1026" s="197" t="s">
        <v>291</v>
      </c>
    </row>
    <row r="1027" spans="1:2">
      <c r="A1027" s="638" t="s">
        <v>1</v>
      </c>
      <c r="B1027" s="197" t="s">
        <v>290</v>
      </c>
    </row>
    <row r="1028" spans="1:2" ht="13.5" customHeight="1">
      <c r="A1028" s="638" t="s">
        <v>289</v>
      </c>
      <c r="B1028" s="197" t="s">
        <v>288</v>
      </c>
    </row>
    <row r="1029" spans="1:2">
      <c r="A1029" s="638" t="s">
        <v>287</v>
      </c>
      <c r="B1029" s="197" t="s">
        <v>286</v>
      </c>
    </row>
    <row r="1030" spans="1:2">
      <c r="A1030" s="638" t="s">
        <v>285</v>
      </c>
      <c r="B1030" s="197" t="s">
        <v>284</v>
      </c>
    </row>
    <row r="1031" spans="1:2">
      <c r="A1031" s="638" t="s">
        <v>283</v>
      </c>
      <c r="B1031" s="197" t="s">
        <v>282</v>
      </c>
    </row>
    <row r="1032" spans="1:2">
      <c r="A1032" s="638" t="s">
        <v>281</v>
      </c>
      <c r="B1032" s="197" t="s">
        <v>280</v>
      </c>
    </row>
    <row r="1033" spans="1:2" ht="36">
      <c r="A1033" s="638" t="s">
        <v>279</v>
      </c>
      <c r="B1033" s="197" t="s">
        <v>278</v>
      </c>
    </row>
    <row r="1034" spans="1:2">
      <c r="A1034" s="638" t="s">
        <v>277</v>
      </c>
      <c r="B1034" s="197" t="s">
        <v>276</v>
      </c>
    </row>
    <row r="1035" spans="1:2" ht="24">
      <c r="A1035" s="638" t="s">
        <v>275</v>
      </c>
      <c r="B1035" s="197" t="s">
        <v>274</v>
      </c>
    </row>
    <row r="1036" spans="1:2" ht="28.5" customHeight="1">
      <c r="A1036" s="638" t="s">
        <v>273</v>
      </c>
      <c r="B1036" s="198" t="s">
        <v>248</v>
      </c>
    </row>
    <row r="1037" spans="1:2">
      <c r="A1037" s="638" t="s">
        <v>2</v>
      </c>
      <c r="B1037" s="198" t="s">
        <v>272</v>
      </c>
    </row>
    <row r="1038" spans="1:2">
      <c r="A1038" s="638"/>
      <c r="B1038" s="197" t="s">
        <v>271</v>
      </c>
    </row>
    <row r="1039" spans="1:2">
      <c r="A1039" s="638"/>
      <c r="B1039" s="197" t="s">
        <v>270</v>
      </c>
    </row>
    <row r="1040" spans="1:2">
      <c r="A1040" s="638"/>
      <c r="B1040" s="197" t="s">
        <v>269</v>
      </c>
    </row>
    <row r="1041" spans="1:2">
      <c r="A1041" s="638"/>
      <c r="B1041" s="197" t="s">
        <v>268</v>
      </c>
    </row>
    <row r="1042" spans="1:2">
      <c r="A1042" s="638"/>
      <c r="B1042" s="197" t="s">
        <v>267</v>
      </c>
    </row>
    <row r="1043" spans="1:2">
      <c r="A1043" s="638"/>
      <c r="B1043" s="197" t="s">
        <v>266</v>
      </c>
    </row>
    <row r="1044" spans="1:2">
      <c r="A1044" s="638"/>
      <c r="B1044" s="197" t="s">
        <v>265</v>
      </c>
    </row>
    <row r="1045" spans="1:2">
      <c r="A1045" s="638"/>
      <c r="B1045" s="197" t="s">
        <v>264</v>
      </c>
    </row>
    <row r="1046" spans="1:2">
      <c r="A1046" s="638"/>
      <c r="B1046" s="197" t="s">
        <v>263</v>
      </c>
    </row>
    <row r="1047" spans="1:2">
      <c r="A1047" s="638"/>
      <c r="B1047" s="197" t="s">
        <v>262</v>
      </c>
    </row>
    <row r="1048" spans="1:2" ht="13.5" customHeight="1">
      <c r="A1048" s="638"/>
      <c r="B1048" s="197" t="s">
        <v>261</v>
      </c>
    </row>
    <row r="1049" spans="1:2">
      <c r="A1049" s="638"/>
      <c r="B1049" s="197" t="s">
        <v>260</v>
      </c>
    </row>
    <row r="1050" spans="1:2">
      <c r="A1050" s="638"/>
      <c r="B1050" s="197" t="s">
        <v>259</v>
      </c>
    </row>
    <row r="1051" spans="1:2">
      <c r="A1051" s="638"/>
      <c r="B1051" s="197" t="s">
        <v>258</v>
      </c>
    </row>
    <row r="1052" spans="1:2" ht="36">
      <c r="A1052" s="638"/>
      <c r="B1052" s="197" t="s">
        <v>257</v>
      </c>
    </row>
    <row r="1053" spans="1:2">
      <c r="A1053" s="638"/>
      <c r="B1053" s="197" t="s">
        <v>256</v>
      </c>
    </row>
    <row r="1054" spans="1:2" ht="24">
      <c r="A1054" s="638"/>
      <c r="B1054" s="197" t="s">
        <v>255</v>
      </c>
    </row>
    <row r="1055" spans="1:2">
      <c r="A1055" s="638"/>
      <c r="B1055" s="197" t="s">
        <v>254</v>
      </c>
    </row>
    <row r="1056" spans="1:2" ht="15.75" customHeight="1">
      <c r="A1056" s="638"/>
      <c r="B1056" s="197" t="s">
        <v>253</v>
      </c>
    </row>
    <row r="1057" spans="1:6">
      <c r="A1057" s="638"/>
      <c r="B1057" s="197" t="s">
        <v>252</v>
      </c>
    </row>
    <row r="1058" spans="1:6" ht="24">
      <c r="A1058" s="638"/>
      <c r="B1058" s="197" t="s">
        <v>251</v>
      </c>
    </row>
    <row r="1059" spans="1:6" ht="36">
      <c r="A1059" s="638"/>
      <c r="B1059" s="197" t="s">
        <v>250</v>
      </c>
    </row>
    <row r="1060" spans="1:6" ht="24">
      <c r="A1060" s="638"/>
      <c r="B1060" s="197" t="s">
        <v>249</v>
      </c>
    </row>
    <row r="1061" spans="1:6" ht="36">
      <c r="A1061" s="638" t="s">
        <v>3</v>
      </c>
      <c r="B1061" s="198" t="s">
        <v>248</v>
      </c>
    </row>
    <row r="1062" spans="1:6" ht="24">
      <c r="A1062" s="638" t="s">
        <v>4</v>
      </c>
      <c r="B1062" s="197" t="s">
        <v>247</v>
      </c>
    </row>
    <row r="1063" spans="1:6" ht="24">
      <c r="A1063" s="638" t="s">
        <v>143</v>
      </c>
      <c r="B1063" s="197" t="s">
        <v>2952</v>
      </c>
    </row>
    <row r="1065" spans="1:6">
      <c r="A1065" s="643" t="s">
        <v>299</v>
      </c>
      <c r="B1065" s="640" t="s">
        <v>298</v>
      </c>
      <c r="C1065" s="566"/>
      <c r="D1065" s="567"/>
      <c r="F1065" s="567"/>
    </row>
    <row r="1066" spans="1:6">
      <c r="A1066" s="643"/>
      <c r="B1066" s="641" t="s">
        <v>237</v>
      </c>
      <c r="C1066" s="566"/>
      <c r="D1066" s="567"/>
      <c r="F1066" s="567"/>
    </row>
    <row r="1067" spans="1:6" ht="216.75">
      <c r="A1067" s="643"/>
      <c r="B1067" s="641" t="s">
        <v>295</v>
      </c>
      <c r="C1067" s="197"/>
      <c r="D1067" s="631"/>
      <c r="E1067" s="631"/>
      <c r="F1067" s="631"/>
    </row>
    <row r="1068" spans="1:6">
      <c r="A1068" s="643"/>
      <c r="B1068" s="641"/>
      <c r="C1068" s="566" t="s">
        <v>193</v>
      </c>
      <c r="D1068" s="605">
        <v>1134.79</v>
      </c>
      <c r="E1068" s="633"/>
      <c r="F1068" s="605">
        <f>+D1068*E1068</f>
        <v>0</v>
      </c>
    </row>
    <row r="1069" spans="1:6" ht="102">
      <c r="A1069" s="643" t="s">
        <v>297</v>
      </c>
      <c r="B1069" s="640" t="s">
        <v>2793</v>
      </c>
      <c r="C1069" s="566"/>
      <c r="E1069" s="605"/>
    </row>
    <row r="1070" spans="1:6">
      <c r="A1070" s="643"/>
      <c r="B1070" s="641"/>
      <c r="C1070" s="566" t="s">
        <v>193</v>
      </c>
      <c r="D1070" s="605">
        <v>439.04</v>
      </c>
      <c r="E1070" s="633"/>
      <c r="F1070" s="605">
        <f>+D1070*E1070</f>
        <v>0</v>
      </c>
    </row>
    <row r="1071" spans="1:6" ht="25.5">
      <c r="A1071" s="643" t="s">
        <v>296</v>
      </c>
      <c r="B1071" s="641" t="s">
        <v>2794</v>
      </c>
      <c r="C1071" s="566"/>
      <c r="E1071" s="605"/>
    </row>
    <row r="1072" spans="1:6" ht="216.75">
      <c r="A1072" s="643" t="s">
        <v>179</v>
      </c>
      <c r="B1072" s="641" t="s">
        <v>295</v>
      </c>
      <c r="C1072" s="566"/>
      <c r="E1072" s="605"/>
    </row>
    <row r="1073" spans="1:6">
      <c r="A1073" s="643"/>
      <c r="B1073" s="641"/>
      <c r="C1073" s="566" t="s">
        <v>193</v>
      </c>
      <c r="D1073" s="605">
        <v>32.26</v>
      </c>
      <c r="E1073" s="633"/>
      <c r="F1073" s="605">
        <f>+D1073*E1073</f>
        <v>0</v>
      </c>
    </row>
    <row r="1074" spans="1:6">
      <c r="B1074" s="631"/>
    </row>
    <row r="1075" spans="1:6">
      <c r="A1075" s="635"/>
      <c r="B1075" s="636" t="s">
        <v>294</v>
      </c>
      <c r="C1075" s="601"/>
      <c r="D1075" s="602"/>
      <c r="E1075" s="603"/>
      <c r="F1075" s="637">
        <f>SUM(F1025:F1074)</f>
        <v>0</v>
      </c>
    </row>
    <row r="1078" spans="1:6">
      <c r="A1078" s="636" t="s">
        <v>293</v>
      </c>
      <c r="B1078" s="662" t="s">
        <v>292</v>
      </c>
      <c r="C1078" s="663"/>
      <c r="D1078" s="637"/>
      <c r="E1078" s="664"/>
      <c r="F1078" s="637"/>
    </row>
    <row r="1079" spans="1:6">
      <c r="A1079" s="634"/>
      <c r="B1079" s="630" t="s">
        <v>35</v>
      </c>
    </row>
    <row r="1080" spans="1:6" ht="24">
      <c r="A1080" s="638" t="s">
        <v>0</v>
      </c>
      <c r="B1080" s="197" t="s">
        <v>291</v>
      </c>
    </row>
    <row r="1081" spans="1:6">
      <c r="A1081" s="638" t="s">
        <v>1</v>
      </c>
      <c r="B1081" s="197" t="s">
        <v>290</v>
      </c>
    </row>
    <row r="1082" spans="1:6">
      <c r="A1082" s="638" t="s">
        <v>289</v>
      </c>
      <c r="B1082" s="197" t="s">
        <v>288</v>
      </c>
    </row>
    <row r="1083" spans="1:6">
      <c r="A1083" s="638" t="s">
        <v>287</v>
      </c>
      <c r="B1083" s="197" t="s">
        <v>286</v>
      </c>
    </row>
    <row r="1084" spans="1:6">
      <c r="A1084" s="638" t="s">
        <v>285</v>
      </c>
      <c r="B1084" s="197" t="s">
        <v>284</v>
      </c>
    </row>
    <row r="1085" spans="1:6">
      <c r="A1085" s="638" t="s">
        <v>283</v>
      </c>
      <c r="B1085" s="197" t="s">
        <v>282</v>
      </c>
    </row>
    <row r="1086" spans="1:6">
      <c r="A1086" s="638" t="s">
        <v>281</v>
      </c>
      <c r="B1086" s="197" t="s">
        <v>280</v>
      </c>
    </row>
    <row r="1087" spans="1:6" ht="24.75" customHeight="1">
      <c r="A1087" s="638" t="s">
        <v>279</v>
      </c>
      <c r="B1087" s="197" t="s">
        <v>278</v>
      </c>
    </row>
    <row r="1088" spans="1:6">
      <c r="A1088" s="638" t="s">
        <v>277</v>
      </c>
      <c r="B1088" s="197" t="s">
        <v>276</v>
      </c>
    </row>
    <row r="1089" spans="1:2" ht="24">
      <c r="A1089" s="638" t="s">
        <v>275</v>
      </c>
      <c r="B1089" s="197" t="s">
        <v>274</v>
      </c>
    </row>
    <row r="1090" spans="1:2" ht="27" customHeight="1">
      <c r="A1090" s="638" t="s">
        <v>273</v>
      </c>
      <c r="B1090" s="198" t="s">
        <v>248</v>
      </c>
    </row>
    <row r="1091" spans="1:2">
      <c r="A1091" s="638" t="s">
        <v>2</v>
      </c>
      <c r="B1091" s="198" t="s">
        <v>272</v>
      </c>
    </row>
    <row r="1092" spans="1:2">
      <c r="A1092" s="638"/>
      <c r="B1092" s="197" t="s">
        <v>271</v>
      </c>
    </row>
    <row r="1093" spans="1:2">
      <c r="A1093" s="638"/>
      <c r="B1093" s="197" t="s">
        <v>270</v>
      </c>
    </row>
    <row r="1094" spans="1:2">
      <c r="A1094" s="638"/>
      <c r="B1094" s="197" t="s">
        <v>269</v>
      </c>
    </row>
    <row r="1095" spans="1:2">
      <c r="A1095" s="638"/>
      <c r="B1095" s="197" t="s">
        <v>268</v>
      </c>
    </row>
    <row r="1096" spans="1:2">
      <c r="A1096" s="638"/>
      <c r="B1096" s="197" t="s">
        <v>267</v>
      </c>
    </row>
    <row r="1097" spans="1:2">
      <c r="A1097" s="638"/>
      <c r="B1097" s="197" t="s">
        <v>266</v>
      </c>
    </row>
    <row r="1098" spans="1:2">
      <c r="A1098" s="638"/>
      <c r="B1098" s="197" t="s">
        <v>265</v>
      </c>
    </row>
    <row r="1099" spans="1:2">
      <c r="A1099" s="638"/>
      <c r="B1099" s="197" t="s">
        <v>264</v>
      </c>
    </row>
    <row r="1100" spans="1:2">
      <c r="A1100" s="638"/>
      <c r="B1100" s="197" t="s">
        <v>263</v>
      </c>
    </row>
    <row r="1101" spans="1:2">
      <c r="A1101" s="638"/>
      <c r="B1101" s="197" t="s">
        <v>262</v>
      </c>
    </row>
    <row r="1102" spans="1:2" ht="15" customHeight="1">
      <c r="A1102" s="638"/>
      <c r="B1102" s="197" t="s">
        <v>261</v>
      </c>
    </row>
    <row r="1103" spans="1:2">
      <c r="A1103" s="638"/>
      <c r="B1103" s="197" t="s">
        <v>260</v>
      </c>
    </row>
    <row r="1104" spans="1:2">
      <c r="A1104" s="638"/>
      <c r="B1104" s="197" t="s">
        <v>259</v>
      </c>
    </row>
    <row r="1105" spans="1:2">
      <c r="A1105" s="638"/>
      <c r="B1105" s="197" t="s">
        <v>258</v>
      </c>
    </row>
    <row r="1106" spans="1:2" ht="24.75" customHeight="1">
      <c r="A1106" s="638"/>
      <c r="B1106" s="197" t="s">
        <v>257</v>
      </c>
    </row>
    <row r="1107" spans="1:2">
      <c r="A1107" s="638"/>
      <c r="B1107" s="197" t="s">
        <v>256</v>
      </c>
    </row>
    <row r="1108" spans="1:2" ht="24">
      <c r="A1108" s="638"/>
      <c r="B1108" s="197" t="s">
        <v>255</v>
      </c>
    </row>
    <row r="1109" spans="1:2">
      <c r="A1109" s="638"/>
      <c r="B1109" s="197" t="s">
        <v>254</v>
      </c>
    </row>
    <row r="1110" spans="1:2" ht="15.75" customHeight="1">
      <c r="A1110" s="638"/>
      <c r="B1110" s="197" t="s">
        <v>253</v>
      </c>
    </row>
    <row r="1111" spans="1:2">
      <c r="A1111" s="638"/>
      <c r="B1111" s="197" t="s">
        <v>252</v>
      </c>
    </row>
    <row r="1112" spans="1:2" ht="24">
      <c r="A1112" s="638"/>
      <c r="B1112" s="197" t="s">
        <v>251</v>
      </c>
    </row>
    <row r="1113" spans="1:2" ht="36">
      <c r="A1113" s="638"/>
      <c r="B1113" s="197" t="s">
        <v>250</v>
      </c>
    </row>
    <row r="1114" spans="1:2" ht="24">
      <c r="A1114" s="638"/>
      <c r="B1114" s="197" t="s">
        <v>249</v>
      </c>
    </row>
    <row r="1115" spans="1:2" ht="24.75" customHeight="1">
      <c r="A1115" s="638" t="s">
        <v>3</v>
      </c>
      <c r="B1115" s="198" t="s">
        <v>248</v>
      </c>
    </row>
    <row r="1116" spans="1:2" ht="24">
      <c r="A1116" s="638" t="s">
        <v>4</v>
      </c>
      <c r="B1116" s="197" t="s">
        <v>247</v>
      </c>
    </row>
    <row r="1117" spans="1:2" ht="24">
      <c r="A1117" s="638" t="s">
        <v>143</v>
      </c>
      <c r="B1117" s="197" t="s">
        <v>2953</v>
      </c>
    </row>
    <row r="1118" spans="1:2">
      <c r="A1118" s="634"/>
      <c r="B1118" s="630" t="s">
        <v>246</v>
      </c>
    </row>
    <row r="1119" spans="1:2" ht="84">
      <c r="A1119" s="634"/>
      <c r="B1119" s="198" t="s">
        <v>2795</v>
      </c>
    </row>
    <row r="1120" spans="1:2" ht="62.45" customHeight="1">
      <c r="A1120" s="634"/>
      <c r="B1120" s="197" t="s">
        <v>245</v>
      </c>
    </row>
    <row r="1121" spans="1:6" ht="60">
      <c r="A1121" s="634"/>
      <c r="B1121" s="197" t="s">
        <v>244</v>
      </c>
    </row>
    <row r="1122" spans="1:6" ht="108.6" customHeight="1">
      <c r="A1122" s="634"/>
      <c r="B1122" s="197" t="s">
        <v>243</v>
      </c>
    </row>
    <row r="1123" spans="1:6" ht="60">
      <c r="A1123" s="634"/>
      <c r="B1123" s="197" t="s">
        <v>242</v>
      </c>
    </row>
    <row r="1124" spans="1:6" ht="168">
      <c r="A1124" s="634"/>
      <c r="B1124" s="665" t="s">
        <v>241</v>
      </c>
    </row>
    <row r="1125" spans="1:6" ht="30">
      <c r="A1125" s="634"/>
      <c r="B1125" s="639" t="s">
        <v>240</v>
      </c>
    </row>
    <row r="1126" spans="1:6">
      <c r="A1126" s="634"/>
      <c r="B1126" s="630"/>
    </row>
    <row r="1127" spans="1:6" ht="16.5" customHeight="1">
      <c r="A1127" s="632" t="s">
        <v>239</v>
      </c>
      <c r="B1127" s="630" t="s">
        <v>238</v>
      </c>
    </row>
    <row r="1128" spans="1:6">
      <c r="A1128" s="634"/>
      <c r="B1128" s="631" t="s">
        <v>237</v>
      </c>
    </row>
    <row r="1129" spans="1:6" ht="170.45" customHeight="1">
      <c r="A1129" s="634"/>
      <c r="B1129" s="631" t="s">
        <v>2796</v>
      </c>
    </row>
    <row r="1130" spans="1:6">
      <c r="A1130" s="634"/>
      <c r="B1130" s="630"/>
      <c r="C1130" s="566" t="s">
        <v>193</v>
      </c>
      <c r="D1130" s="605">
        <v>964.41</v>
      </c>
      <c r="E1130" s="633"/>
      <c r="F1130" s="605">
        <f>+D1130*E1130</f>
        <v>0</v>
      </c>
    </row>
    <row r="1131" spans="1:6">
      <c r="A1131" s="634" t="s">
        <v>236</v>
      </c>
      <c r="B1131" s="631" t="s">
        <v>231</v>
      </c>
      <c r="C1131" s="566"/>
      <c r="E1131" s="605"/>
    </row>
    <row r="1132" spans="1:6" ht="25.5">
      <c r="A1132" s="634" t="s">
        <v>179</v>
      </c>
      <c r="B1132" s="631" t="s">
        <v>230</v>
      </c>
      <c r="C1132" s="197"/>
      <c r="D1132" s="631"/>
      <c r="E1132" s="631"/>
      <c r="F1132" s="631"/>
    </row>
    <row r="1133" spans="1:6">
      <c r="A1133" s="634"/>
      <c r="B1133" s="630"/>
      <c r="C1133" s="566" t="s">
        <v>229</v>
      </c>
      <c r="D1133" s="605">
        <v>28.5</v>
      </c>
      <c r="E1133" s="633"/>
      <c r="F1133" s="605">
        <f>+D1133*E1133</f>
        <v>0</v>
      </c>
    </row>
    <row r="1134" spans="1:6" ht="25.5">
      <c r="A1134" s="634" t="s">
        <v>177</v>
      </c>
      <c r="B1134" s="631" t="s">
        <v>235</v>
      </c>
      <c r="C1134" s="197"/>
      <c r="D1134" s="631"/>
      <c r="E1134" s="631"/>
      <c r="F1134" s="631"/>
    </row>
    <row r="1135" spans="1:6">
      <c r="A1135" s="634"/>
      <c r="B1135" s="630"/>
      <c r="C1135" s="566" t="s">
        <v>229</v>
      </c>
      <c r="D1135" s="605">
        <v>19.77</v>
      </c>
      <c r="E1135" s="633"/>
      <c r="F1135" s="605">
        <f>+D1135*E1135</f>
        <v>0</v>
      </c>
    </row>
    <row r="1136" spans="1:6">
      <c r="A1136" s="634"/>
      <c r="B1136" s="630"/>
      <c r="C1136" s="566"/>
      <c r="E1136" s="605"/>
    </row>
    <row r="1137" spans="1:6" ht="25.5">
      <c r="A1137" s="632" t="s">
        <v>234</v>
      </c>
      <c r="B1137" s="661" t="s">
        <v>233</v>
      </c>
    </row>
    <row r="1138" spans="1:6" ht="120.6" customHeight="1">
      <c r="A1138" s="634"/>
      <c r="B1138" s="631" t="s">
        <v>2797</v>
      </c>
    </row>
    <row r="1139" spans="1:6">
      <c r="A1139" s="634"/>
      <c r="B1139" s="630"/>
      <c r="C1139" s="566" t="s">
        <v>193</v>
      </c>
      <c r="D1139" s="605">
        <v>165.16</v>
      </c>
      <c r="E1139" s="633"/>
      <c r="F1139" s="605">
        <f>+D1139*E1139</f>
        <v>0</v>
      </c>
    </row>
    <row r="1140" spans="1:6">
      <c r="A1140" s="634" t="s">
        <v>232</v>
      </c>
      <c r="B1140" s="631" t="s">
        <v>231</v>
      </c>
      <c r="C1140" s="566"/>
      <c r="E1140" s="605"/>
    </row>
    <row r="1141" spans="1:6" ht="25.5">
      <c r="A1141" s="634" t="s">
        <v>179</v>
      </c>
      <c r="B1141" s="631" t="s">
        <v>230</v>
      </c>
      <c r="C1141" s="197"/>
      <c r="D1141" s="631"/>
      <c r="E1141" s="631"/>
      <c r="F1141" s="631"/>
    </row>
    <row r="1142" spans="1:6">
      <c r="A1142" s="634"/>
      <c r="B1142" s="630"/>
      <c r="C1142" s="566" t="s">
        <v>229</v>
      </c>
      <c r="D1142" s="605">
        <v>33.799999999999997</v>
      </c>
      <c r="E1142" s="633"/>
      <c r="F1142" s="605">
        <f>+D1142*E1142</f>
        <v>0</v>
      </c>
    </row>
    <row r="1143" spans="1:6">
      <c r="A1143" s="634" t="s">
        <v>228</v>
      </c>
      <c r="B1143" s="630" t="s">
        <v>227</v>
      </c>
      <c r="C1143" s="566"/>
      <c r="E1143" s="605"/>
    </row>
    <row r="1144" spans="1:6" ht="194.45" customHeight="1">
      <c r="A1144" s="634"/>
      <c r="B1144" s="198" t="s">
        <v>2798</v>
      </c>
      <c r="C1144" s="566"/>
      <c r="E1144" s="605"/>
    </row>
    <row r="1145" spans="1:6" ht="157.5" customHeight="1">
      <c r="A1145" s="634"/>
      <c r="B1145" s="197" t="s">
        <v>226</v>
      </c>
      <c r="C1145" s="566"/>
      <c r="E1145" s="605"/>
    </row>
    <row r="1146" spans="1:6" ht="25.5">
      <c r="A1146" s="634"/>
      <c r="B1146" s="630" t="s">
        <v>2799</v>
      </c>
      <c r="C1146" s="566"/>
      <c r="E1146" s="605"/>
    </row>
    <row r="1147" spans="1:6">
      <c r="A1147" s="634" t="s">
        <v>179</v>
      </c>
      <c r="B1147" s="630" t="s">
        <v>225</v>
      </c>
      <c r="C1147" s="566" t="s">
        <v>193</v>
      </c>
      <c r="D1147" s="605">
        <f>2.21*2</f>
        <v>4.42</v>
      </c>
      <c r="E1147" s="631"/>
      <c r="F1147" s="631"/>
    </row>
    <row r="1148" spans="1:6">
      <c r="A1148" s="634" t="s">
        <v>177</v>
      </c>
      <c r="B1148" s="630" t="s">
        <v>224</v>
      </c>
      <c r="C1148" s="566" t="s">
        <v>193</v>
      </c>
      <c r="D1148" s="605">
        <f>2.57*2</f>
        <v>5.14</v>
      </c>
      <c r="E1148" s="605"/>
    </row>
    <row r="1149" spans="1:6">
      <c r="A1149" s="634" t="s">
        <v>175</v>
      </c>
      <c r="B1149" s="630" t="s">
        <v>223</v>
      </c>
      <c r="C1149" s="566" t="s">
        <v>193</v>
      </c>
      <c r="D1149" s="605">
        <f>2.57*2</f>
        <v>5.14</v>
      </c>
      <c r="E1149" s="605"/>
    </row>
    <row r="1150" spans="1:6">
      <c r="A1150" s="634" t="s">
        <v>173</v>
      </c>
      <c r="B1150" s="630" t="s">
        <v>222</v>
      </c>
      <c r="C1150" s="566" t="s">
        <v>193</v>
      </c>
      <c r="D1150" s="605">
        <f>2.99*2</f>
        <v>5.98</v>
      </c>
      <c r="E1150" s="605"/>
    </row>
    <row r="1151" spans="1:6">
      <c r="A1151" s="634" t="s">
        <v>171</v>
      </c>
      <c r="B1151" s="630" t="s">
        <v>221</v>
      </c>
      <c r="C1151" s="566" t="s">
        <v>193</v>
      </c>
      <c r="D1151" s="605">
        <f>3.38*2</f>
        <v>6.76</v>
      </c>
      <c r="E1151" s="605"/>
    </row>
    <row r="1152" spans="1:6">
      <c r="A1152" s="634" t="s">
        <v>169</v>
      </c>
      <c r="B1152" s="630" t="s">
        <v>220</v>
      </c>
      <c r="C1152" s="566" t="s">
        <v>193</v>
      </c>
      <c r="D1152" s="605">
        <f>3.47*2</f>
        <v>6.94</v>
      </c>
      <c r="E1152" s="605"/>
    </row>
    <row r="1153" spans="1:6">
      <c r="A1153" s="634" t="s">
        <v>167</v>
      </c>
      <c r="B1153" s="630" t="s">
        <v>219</v>
      </c>
      <c r="C1153" s="566" t="s">
        <v>193</v>
      </c>
      <c r="D1153" s="605">
        <f>4.96*2</f>
        <v>9.92</v>
      </c>
      <c r="E1153" s="605"/>
    </row>
    <row r="1154" spans="1:6">
      <c r="A1154" s="634" t="s">
        <v>165</v>
      </c>
      <c r="B1154" s="630" t="s">
        <v>218</v>
      </c>
      <c r="C1154" s="566" t="s">
        <v>193</v>
      </c>
      <c r="D1154" s="605">
        <f>3.87*2</f>
        <v>7.74</v>
      </c>
      <c r="E1154" s="605"/>
    </row>
    <row r="1155" spans="1:6">
      <c r="A1155" s="634" t="s">
        <v>161</v>
      </c>
      <c r="B1155" s="630" t="s">
        <v>217</v>
      </c>
      <c r="C1155" s="566" t="s">
        <v>193</v>
      </c>
      <c r="D1155" s="605">
        <f>2.02*1</f>
        <v>2.02</v>
      </c>
      <c r="E1155" s="605"/>
    </row>
    <row r="1156" spans="1:6">
      <c r="A1156" s="634" t="s">
        <v>159</v>
      </c>
      <c r="B1156" s="630" t="s">
        <v>216</v>
      </c>
      <c r="C1156" s="566" t="s">
        <v>193</v>
      </c>
      <c r="D1156" s="605">
        <f>2.68*1</f>
        <v>2.68</v>
      </c>
      <c r="E1156" s="605"/>
    </row>
    <row r="1157" spans="1:6">
      <c r="A1157" s="634" t="s">
        <v>215</v>
      </c>
      <c r="B1157" s="630" t="s">
        <v>214</v>
      </c>
      <c r="C1157" s="566" t="s">
        <v>193</v>
      </c>
      <c r="D1157" s="605">
        <f>2.36*1</f>
        <v>2.36</v>
      </c>
      <c r="E1157" s="605"/>
    </row>
    <row r="1158" spans="1:6">
      <c r="A1158" s="634" t="s">
        <v>213</v>
      </c>
      <c r="B1158" s="630" t="s">
        <v>212</v>
      </c>
      <c r="C1158" s="566" t="s">
        <v>193</v>
      </c>
      <c r="D1158" s="605">
        <v>4.33</v>
      </c>
      <c r="E1158" s="605"/>
    </row>
    <row r="1159" spans="1:6">
      <c r="A1159" s="634" t="s">
        <v>211</v>
      </c>
      <c r="B1159" s="630" t="s">
        <v>210</v>
      </c>
      <c r="C1159" s="566" t="s">
        <v>193</v>
      </c>
      <c r="D1159" s="605">
        <v>3.76</v>
      </c>
      <c r="E1159" s="605"/>
    </row>
    <row r="1160" spans="1:6">
      <c r="A1160" s="634" t="s">
        <v>209</v>
      </c>
      <c r="B1160" s="630" t="s">
        <v>208</v>
      </c>
      <c r="C1160" s="566" t="s">
        <v>193</v>
      </c>
      <c r="D1160" s="605">
        <v>4.01</v>
      </c>
      <c r="E1160" s="605"/>
    </row>
    <row r="1161" spans="1:6">
      <c r="A1161" s="634" t="s">
        <v>207</v>
      </c>
      <c r="B1161" s="630" t="s">
        <v>206</v>
      </c>
      <c r="C1161" s="566" t="s">
        <v>193</v>
      </c>
      <c r="D1161" s="605">
        <v>4.0999999999999996</v>
      </c>
      <c r="E1161" s="605"/>
    </row>
    <row r="1162" spans="1:6">
      <c r="A1162" s="634" t="s">
        <v>205</v>
      </c>
      <c r="B1162" s="630" t="s">
        <v>204</v>
      </c>
      <c r="C1162" s="566" t="s">
        <v>193</v>
      </c>
      <c r="D1162" s="605">
        <v>0.79</v>
      </c>
      <c r="E1162" s="605"/>
    </row>
    <row r="1163" spans="1:6">
      <c r="A1163" s="634" t="s">
        <v>203</v>
      </c>
      <c r="B1163" s="630" t="s">
        <v>202</v>
      </c>
      <c r="C1163" s="566" t="s">
        <v>193</v>
      </c>
      <c r="D1163" s="605">
        <v>3.14</v>
      </c>
      <c r="E1163" s="605"/>
    </row>
    <row r="1164" spans="1:6">
      <c r="A1164" s="634" t="s">
        <v>201</v>
      </c>
      <c r="B1164" s="630" t="s">
        <v>200</v>
      </c>
      <c r="C1164" s="566" t="s">
        <v>193</v>
      </c>
      <c r="D1164" s="605">
        <v>2.7</v>
      </c>
      <c r="E1164" s="605"/>
    </row>
    <row r="1165" spans="1:6">
      <c r="A1165" s="634" t="s">
        <v>199</v>
      </c>
      <c r="B1165" s="630" t="s">
        <v>198</v>
      </c>
      <c r="C1165" s="566" t="s">
        <v>193</v>
      </c>
      <c r="D1165" s="605">
        <v>3.52</v>
      </c>
      <c r="E1165" s="605"/>
    </row>
    <row r="1166" spans="1:6">
      <c r="A1166" s="634" t="s">
        <v>197</v>
      </c>
      <c r="B1166" s="630" t="s">
        <v>196</v>
      </c>
      <c r="C1166" s="566" t="s">
        <v>193</v>
      </c>
      <c r="D1166" s="605">
        <v>4.3499999999999996</v>
      </c>
      <c r="E1166" s="605"/>
    </row>
    <row r="1167" spans="1:6">
      <c r="A1167" s="666" t="s">
        <v>195</v>
      </c>
      <c r="B1167" s="667" t="s">
        <v>194</v>
      </c>
      <c r="C1167" s="668" t="s">
        <v>193</v>
      </c>
      <c r="D1167" s="669">
        <v>4.0199999999999996</v>
      </c>
      <c r="E1167" s="605"/>
    </row>
    <row r="1168" spans="1:6">
      <c r="A1168" s="634"/>
      <c r="B1168" s="655" t="s">
        <v>192</v>
      </c>
      <c r="C1168" s="566"/>
      <c r="D1168" s="605">
        <f>SUM(D1147:D1167)</f>
        <v>93.82</v>
      </c>
      <c r="E1168" s="633"/>
      <c r="F1168" s="605">
        <f>+D1168*E1168</f>
        <v>0</v>
      </c>
    </row>
    <row r="1169" spans="1:6">
      <c r="A1169" s="634"/>
      <c r="B1169" s="630"/>
      <c r="C1169" s="566"/>
      <c r="E1169" s="605"/>
    </row>
    <row r="1170" spans="1:6">
      <c r="A1170" s="635"/>
      <c r="B1170" s="636" t="s">
        <v>191</v>
      </c>
      <c r="C1170" s="601"/>
      <c r="D1170" s="602"/>
      <c r="E1170" s="603"/>
      <c r="F1170" s="637">
        <f>SUM(F1079:F1169)</f>
        <v>0</v>
      </c>
    </row>
  </sheetData>
  <pageMargins left="0.51181102362204722" right="0" top="0.55118110236220474" bottom="0.55118110236220474" header="0.31496062992125984" footer="0.31496062992125984"/>
  <pageSetup paperSize="9" scale="95" orientation="portrait" r:id="rId1"/>
  <headerFooter>
    <oddHeader>&amp;L&amp;"-,Krepko"&amp;8KUC Ivančna Gorica&amp;R&amp;"Arial,Navadno"&amp;8GO dela</oddHeader>
    <oddFooter>&amp;R&amp;P/&amp;N</oddFooter>
  </headerFooter>
  <rowBreaks count="17" manualBreakCount="17">
    <brk id="20" max="16383" man="1"/>
    <brk id="135" max="16383" man="1"/>
    <brk id="209" max="16383" man="1"/>
    <brk id="441" max="16383" man="1"/>
    <brk id="738" max="16383" man="1"/>
    <brk id="834" max="5" man="1"/>
    <brk id="878" max="5" man="1"/>
    <brk id="884" max="16383" man="1"/>
    <brk id="1022" max="16383" man="1"/>
    <brk id="1076" max="16383" man="1"/>
    <brk id="1180" max="16383" man="1"/>
    <brk id="1211" max="16383" man="1"/>
    <brk id="1244" max="16383" man="1"/>
    <brk id="1299" max="16383" man="1"/>
    <brk id="1323" max="16383" man="1"/>
    <brk id="1393" max="16383" man="1"/>
    <brk id="14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23</vt:i4>
      </vt:variant>
    </vt:vector>
  </HeadingPairs>
  <TitlesOfParts>
    <vt:vector size="39" baseType="lpstr">
      <vt:lpstr>SKUPNA REKAPITULACIJA</vt:lpstr>
      <vt:lpstr>rekapitulacija zaščita gr. jame</vt:lpstr>
      <vt:lpstr>Splošni opis del</vt:lpstr>
      <vt:lpstr>Zemeljska dela</vt:lpstr>
      <vt:lpstr>Temeljenje objekta</vt:lpstr>
      <vt:lpstr>Oporna konstrukcija</vt:lpstr>
      <vt:lpstr>Monitoring tuje storitve</vt:lpstr>
      <vt:lpstr>SPLOŠNA DOLOČILA</vt:lpstr>
      <vt:lpstr>A_GRADB.DELA</vt:lpstr>
      <vt:lpstr>B_OBRT.DELA</vt:lpstr>
      <vt:lpstr>Rekapitulacija ZU</vt:lpstr>
      <vt:lpstr>ZU_PROMET</vt:lpstr>
      <vt:lpstr>KANAL</vt:lpstr>
      <vt:lpstr>GARAŽNA_KLET</vt:lpstr>
      <vt:lpstr>KANAL KLET</vt:lpstr>
      <vt:lpstr>Krajinska arhitektura</vt:lpstr>
      <vt:lpstr>A_GRADB.DELA!Področje_tiskanja</vt:lpstr>
      <vt:lpstr>B_OBRT.DELA!Področje_tiskanja</vt:lpstr>
      <vt:lpstr>GARAŽNA_KLET!Področje_tiskanja</vt:lpstr>
      <vt:lpstr>KANAL!Področje_tiskanja</vt:lpstr>
      <vt:lpstr>'KANAL KLET'!Področje_tiskanja</vt:lpstr>
      <vt:lpstr>'Krajinska arhitektura'!Področje_tiskanja</vt:lpstr>
      <vt:lpstr>'Monitoring tuje storitve'!Področje_tiskanja</vt:lpstr>
      <vt:lpstr>'Oporna konstrukcija'!Področje_tiskanja</vt:lpstr>
      <vt:lpstr>'rekapitulacija zaščita gr. jame'!Področje_tiskanja</vt:lpstr>
      <vt:lpstr>'Rekapitulacija ZU'!Področje_tiskanja</vt:lpstr>
      <vt:lpstr>'SKUPNA REKAPITULACIJA'!Področje_tiskanja</vt:lpstr>
      <vt:lpstr>'SPLOŠNA DOLOČILA'!Področje_tiskanja</vt:lpstr>
      <vt:lpstr>'Splošni opis del'!Področje_tiskanja</vt:lpstr>
      <vt:lpstr>'Temeljenje objekta'!Področje_tiskanja</vt:lpstr>
      <vt:lpstr>'Zemeljska dela'!Področje_tiskanja</vt:lpstr>
      <vt:lpstr>ZU_PROMET!Področje_tiskanja</vt:lpstr>
      <vt:lpstr>A_GRADB.DELA!Tiskanje_naslovov</vt:lpstr>
      <vt:lpstr>B_OBRT.DELA!Tiskanje_naslovov</vt:lpstr>
      <vt:lpstr>GARAŽNA_KLET!Tiskanje_naslovov</vt:lpstr>
      <vt:lpstr>KANAL!Tiskanje_naslovov</vt:lpstr>
      <vt:lpstr>'KANAL KLET'!Tiskanje_naslovov</vt:lpstr>
      <vt:lpstr>'Krajinska arhitektura'!Tiskanje_naslovov</vt:lpstr>
      <vt:lpstr>ZU_PROMET!Tiskanje_naslovov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Tjaša Bregar</dc:creator>
  <cp:lastModifiedBy>Tjaša Bregar</cp:lastModifiedBy>
  <cp:lastPrinted>2025-01-08T15:55:34Z</cp:lastPrinted>
  <dcterms:created xsi:type="dcterms:W3CDTF">2015-06-05T18:17:20Z</dcterms:created>
  <dcterms:modified xsi:type="dcterms:W3CDTF">2025-01-10T11:23:26Z</dcterms:modified>
</cp:coreProperties>
</file>