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https://obbrezice-my.sharepoint.com/personal/vilma_zupancic_brezice_si/Documents/SLUZBA/JAVNA NAROČILA/NMV/OKIGJS/FK Nova vas/RD/"/>
    </mc:Choice>
  </mc:AlternateContent>
  <xr:revisionPtr revIDLastSave="170" documentId="8_{584B3A5E-2ECA-4E74-BC4F-2743E500695F}" xr6:coauthVersionLast="43" xr6:coauthVersionMax="43" xr10:uidLastSave="{339B41A8-878C-4109-B566-7A4AED6C2379}"/>
  <bookViews>
    <workbookView xWindow="-120" yWindow="-120" windowWidth="25440" windowHeight="15390" xr2:uid="{29196774-6A88-430C-AAC4-7B5FD1D16C8B}"/>
  </bookViews>
  <sheets>
    <sheet name="Rekapitulacija" sheetId="1" r:id="rId1"/>
    <sheet name="Žaga-gravit.kanala K1 in K2" sheetId="3" r:id="rId2"/>
    <sheet name="Žaga-tlačni kanal T" sheetId="4" r:id="rId3"/>
    <sheet name="Žaga-črpališče" sheetId="5" r:id="rId4"/>
    <sheet name="Žaga-elektro" sheetId="6" r:id="rId5"/>
    <sheet name="FK Nova va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0" i="7" l="1"/>
  <c r="F221" i="7"/>
  <c r="F219" i="7"/>
  <c r="F217" i="7"/>
  <c r="F215" i="7"/>
  <c r="F208" i="7"/>
  <c r="D201" i="7"/>
  <c r="F201" i="7" s="1"/>
  <c r="D199" i="7"/>
  <c r="F199" i="7" s="1"/>
  <c r="F197" i="7"/>
  <c r="F203" i="7" s="1"/>
  <c r="D197" i="7"/>
  <c r="D190" i="7"/>
  <c r="F190" i="7" s="1"/>
  <c r="F188" i="7"/>
  <c r="F192" i="7" s="1"/>
  <c r="F177" i="7"/>
  <c r="F175" i="7"/>
  <c r="D173" i="7"/>
  <c r="F173" i="7" s="1"/>
  <c r="F171" i="7"/>
  <c r="F169" i="7"/>
  <c r="F167" i="7"/>
  <c r="F165" i="7"/>
  <c r="F163" i="7"/>
  <c r="F161" i="7"/>
  <c r="F156" i="7"/>
  <c r="F154" i="7"/>
  <c r="F152" i="7"/>
  <c r="F150" i="7"/>
  <c r="F148" i="7"/>
  <c r="F146" i="7"/>
  <c r="F144" i="7"/>
  <c r="F143" i="7"/>
  <c r="F142" i="7"/>
  <c r="F141" i="7"/>
  <c r="D135" i="7"/>
  <c r="F135" i="7" s="1"/>
  <c r="F131" i="7"/>
  <c r="D130" i="7"/>
  <c r="F130" i="7" s="1"/>
  <c r="F127" i="7"/>
  <c r="D125" i="7"/>
  <c r="F125" i="7" s="1"/>
  <c r="F123" i="7"/>
  <c r="F119" i="7"/>
  <c r="D117" i="7"/>
  <c r="F117" i="7" s="1"/>
  <c r="D115" i="7"/>
  <c r="F115" i="7" s="1"/>
  <c r="F113" i="7"/>
  <c r="D111" i="7"/>
  <c r="F111" i="7" s="1"/>
  <c r="F109" i="7"/>
  <c r="F107" i="7"/>
  <c r="F105" i="7"/>
  <c r="F93" i="7"/>
  <c r="F91" i="7"/>
  <c r="F89" i="7"/>
  <c r="F87" i="7"/>
  <c r="F95" i="7" s="1"/>
  <c r="F74" i="7"/>
  <c r="F72" i="7"/>
  <c r="F70" i="7"/>
  <c r="F76" i="7" s="1"/>
  <c r="F60" i="7"/>
  <c r="F58" i="7"/>
  <c r="F56" i="7"/>
  <c r="F54" i="7"/>
  <c r="F52" i="7"/>
  <c r="F41" i="7"/>
  <c r="F65" i="7" l="1"/>
  <c r="F15" i="7" s="1"/>
  <c r="F21" i="7"/>
  <c r="F20" i="7"/>
  <c r="F16" i="7"/>
  <c r="D137" i="7"/>
  <c r="F137" i="7" s="1"/>
  <c r="F17" i="7"/>
  <c r="D133" i="7"/>
  <c r="F133" i="7" s="1"/>
  <c r="F19" i="7"/>
  <c r="F179" i="7" l="1"/>
  <c r="F224" i="7" s="1"/>
  <c r="F22" i="7" s="1"/>
  <c r="H304" i="6"/>
  <c r="H302" i="6"/>
  <c r="H300" i="6"/>
  <c r="H298" i="6"/>
  <c r="H296" i="6"/>
  <c r="H294" i="6"/>
  <c r="H292" i="6"/>
  <c r="H290" i="6"/>
  <c r="H288" i="6"/>
  <c r="H286" i="6"/>
  <c r="H284" i="6"/>
  <c r="H282" i="6"/>
  <c r="H280" i="6"/>
  <c r="H278" i="6"/>
  <c r="H276" i="6"/>
  <c r="H274" i="6"/>
  <c r="H272" i="6"/>
  <c r="H266" i="6"/>
  <c r="H264" i="6"/>
  <c r="H262" i="6"/>
  <c r="H260" i="6"/>
  <c r="H253" i="6"/>
  <c r="H252" i="6"/>
  <c r="H251" i="6"/>
  <c r="H250" i="6"/>
  <c r="H249" i="6"/>
  <c r="H246" i="6"/>
  <c r="H245" i="6"/>
  <c r="H242" i="6"/>
  <c r="H240" i="6"/>
  <c r="H238" i="6"/>
  <c r="H192" i="6"/>
  <c r="H184" i="6"/>
  <c r="H180" i="6"/>
  <c r="H178" i="6"/>
  <c r="H176" i="6"/>
  <c r="H174" i="6"/>
  <c r="H167" i="6"/>
  <c r="H165" i="6"/>
  <c r="H163" i="6"/>
  <c r="H161" i="6"/>
  <c r="H159" i="6"/>
  <c r="H158" i="6"/>
  <c r="H155" i="6"/>
  <c r="H150" i="6"/>
  <c r="H149" i="6"/>
  <c r="H148" i="6"/>
  <c r="H145" i="6"/>
  <c r="H135" i="6"/>
  <c r="H133" i="6"/>
  <c r="H131" i="6"/>
  <c r="H129" i="6"/>
  <c r="H127" i="6"/>
  <c r="H126" i="6"/>
  <c r="H125" i="6"/>
  <c r="H123" i="6"/>
  <c r="H121" i="6"/>
  <c r="H119" i="6"/>
  <c r="H117" i="6"/>
  <c r="H115" i="6"/>
  <c r="H112" i="6"/>
  <c r="H111" i="6"/>
  <c r="H110" i="6"/>
  <c r="H107" i="6"/>
  <c r="H86" i="6"/>
  <c r="H84" i="6"/>
  <c r="H82" i="6"/>
  <c r="H80" i="6"/>
  <c r="H79" i="6"/>
  <c r="H77" i="6"/>
  <c r="H75" i="6"/>
  <c r="H73" i="6"/>
  <c r="H71" i="6"/>
  <c r="F171" i="5"/>
  <c r="F167" i="5"/>
  <c r="F157" i="5"/>
  <c r="F153" i="5"/>
  <c r="F151" i="5"/>
  <c r="F149" i="5"/>
  <c r="F145" i="5"/>
  <c r="F141" i="5"/>
  <c r="F137" i="5"/>
  <c r="F133" i="5"/>
  <c r="F129" i="5"/>
  <c r="F127" i="5"/>
  <c r="F125" i="5"/>
  <c r="F119" i="5"/>
  <c r="F113" i="5"/>
  <c r="F111" i="5"/>
  <c r="F109" i="5"/>
  <c r="F107" i="5"/>
  <c r="F105" i="5"/>
  <c r="F103" i="5"/>
  <c r="F95" i="5"/>
  <c r="F94" i="5"/>
  <c r="F93" i="5"/>
  <c r="F90" i="5"/>
  <c r="F88" i="5"/>
  <c r="F86" i="5"/>
  <c r="F84" i="5"/>
  <c r="F78" i="5"/>
  <c r="F80" i="5" s="1"/>
  <c r="F15" i="5" s="1"/>
  <c r="F72" i="5"/>
  <c r="F71" i="5"/>
  <c r="F68" i="5"/>
  <c r="F66" i="5"/>
  <c r="D64" i="5"/>
  <c r="F64" i="5" s="1"/>
  <c r="F58" i="5"/>
  <c r="F56" i="5"/>
  <c r="F54" i="5"/>
  <c r="D50" i="5"/>
  <c r="F50" i="5" s="1"/>
  <c r="D48" i="5"/>
  <c r="F48" i="5" s="1"/>
  <c r="F46" i="5"/>
  <c r="D44" i="5"/>
  <c r="F44" i="5" s="1"/>
  <c r="F38" i="5"/>
  <c r="F36" i="5"/>
  <c r="F34" i="5"/>
  <c r="F32" i="5"/>
  <c r="B17" i="5"/>
  <c r="B16" i="5"/>
  <c r="B15" i="5"/>
  <c r="B14" i="5"/>
  <c r="B13" i="5"/>
  <c r="B12" i="5"/>
  <c r="E263" i="4"/>
  <c r="E265" i="4" s="1"/>
  <c r="E17" i="4" s="1"/>
  <c r="E255" i="4"/>
  <c r="E251" i="4"/>
  <c r="E247" i="4"/>
  <c r="E243" i="4"/>
  <c r="E239" i="4"/>
  <c r="E235" i="4"/>
  <c r="E231" i="4"/>
  <c r="E225" i="4"/>
  <c r="E217" i="4"/>
  <c r="E213" i="4"/>
  <c r="E209" i="4"/>
  <c r="E205" i="4"/>
  <c r="E201" i="4"/>
  <c r="E197" i="4"/>
  <c r="E193" i="4"/>
  <c r="E185" i="4"/>
  <c r="E181" i="4"/>
  <c r="E177" i="4"/>
  <c r="C173" i="4"/>
  <c r="E173" i="4" s="1"/>
  <c r="C169" i="4"/>
  <c r="E169" i="4" s="1"/>
  <c r="C161" i="4"/>
  <c r="E161" i="4" s="1"/>
  <c r="C157" i="4"/>
  <c r="E157" i="4" s="1"/>
  <c r="E153" i="4"/>
  <c r="C149" i="4"/>
  <c r="E149" i="4" s="1"/>
  <c r="E145" i="4"/>
  <c r="E163" i="4" s="1"/>
  <c r="E137" i="4"/>
  <c r="E133" i="4"/>
  <c r="E129" i="4"/>
  <c r="E125" i="4"/>
  <c r="E121" i="4"/>
  <c r="E117" i="4"/>
  <c r="E113" i="4"/>
  <c r="E109" i="4"/>
  <c r="E105" i="4"/>
  <c r="E101" i="4"/>
  <c r="E97" i="4"/>
  <c r="E93" i="4"/>
  <c r="E89" i="4"/>
  <c r="E85" i="4"/>
  <c r="E81" i="4"/>
  <c r="E77" i="4"/>
  <c r="E73" i="4"/>
  <c r="E69" i="4"/>
  <c r="E61" i="4"/>
  <c r="E57" i="4"/>
  <c r="E52" i="4"/>
  <c r="E48" i="4"/>
  <c r="E44" i="4"/>
  <c r="E40" i="4"/>
  <c r="E36" i="4"/>
  <c r="E238" i="3"/>
  <c r="E232" i="3"/>
  <c r="E222" i="3"/>
  <c r="E218" i="3"/>
  <c r="E214" i="3"/>
  <c r="E210" i="3"/>
  <c r="E206" i="3"/>
  <c r="E202" i="3"/>
  <c r="E198" i="3"/>
  <c r="E194" i="3"/>
  <c r="E190" i="3"/>
  <c r="E186" i="3"/>
  <c r="E182" i="3"/>
  <c r="E178" i="3"/>
  <c r="E172" i="3"/>
  <c r="E170" i="3"/>
  <c r="E164" i="3"/>
  <c r="E148" i="3"/>
  <c r="C144" i="3"/>
  <c r="C152" i="3" s="1"/>
  <c r="E140" i="3"/>
  <c r="E132" i="3"/>
  <c r="E128" i="3"/>
  <c r="E124" i="3"/>
  <c r="E120" i="3"/>
  <c r="E116" i="3"/>
  <c r="E112" i="3"/>
  <c r="E108" i="3"/>
  <c r="E104" i="3"/>
  <c r="E100" i="3"/>
  <c r="E96" i="3"/>
  <c r="E92" i="3"/>
  <c r="E88" i="3"/>
  <c r="E84" i="3"/>
  <c r="E80" i="3"/>
  <c r="E76" i="3"/>
  <c r="E68" i="3"/>
  <c r="E64" i="3"/>
  <c r="E60" i="3"/>
  <c r="E55" i="3"/>
  <c r="C51" i="3"/>
  <c r="E51" i="3" s="1"/>
  <c r="E47" i="3"/>
  <c r="E43" i="3"/>
  <c r="E39" i="3"/>
  <c r="E35" i="3"/>
  <c r="E158" i="3" l="1"/>
  <c r="E70" i="3"/>
  <c r="E12" i="3" s="1"/>
  <c r="E134" i="3"/>
  <c r="E13" i="3" s="1"/>
  <c r="E240" i="3"/>
  <c r="E16" i="3" s="1"/>
  <c r="H268" i="6"/>
  <c r="H22" i="6" s="1"/>
  <c r="E63" i="4"/>
  <c r="E12" i="4" s="1"/>
  <c r="E219" i="4"/>
  <c r="E15" i="4" s="1"/>
  <c r="E257" i="4"/>
  <c r="E16" i="4" s="1"/>
  <c r="E139" i="4"/>
  <c r="F74" i="5"/>
  <c r="F14" i="5" s="1"/>
  <c r="H137" i="6"/>
  <c r="H16" i="6" s="1"/>
  <c r="H256" i="6"/>
  <c r="H20" i="6" s="1"/>
  <c r="H187" i="6"/>
  <c r="H18" i="6" s="1"/>
  <c r="H307" i="6"/>
  <c r="H24" i="6"/>
  <c r="F173" i="5"/>
  <c r="F17" i="5" s="1"/>
  <c r="F40" i="5"/>
  <c r="F97" i="5"/>
  <c r="F16" i="5" s="1"/>
  <c r="D52" i="5"/>
  <c r="F52" i="5" s="1"/>
  <c r="C189" i="4"/>
  <c r="E189" i="4" s="1"/>
  <c r="E13" i="4"/>
  <c r="E224" i="3"/>
  <c r="E15" i="3" s="1"/>
  <c r="F18" i="7"/>
  <c r="F23" i="7" s="1"/>
  <c r="E16" i="1" s="1"/>
  <c r="F60" i="5"/>
  <c r="F13" i="5" s="1"/>
  <c r="E14" i="4"/>
  <c r="C156" i="3"/>
  <c r="E156" i="3" s="1"/>
  <c r="E152" i="3"/>
  <c r="E144" i="3"/>
  <c r="E14" i="3" l="1"/>
  <c r="E17" i="3" s="1"/>
  <c r="E12" i="1" s="1"/>
  <c r="F12" i="5"/>
  <c r="H27" i="6"/>
  <c r="E15" i="1" s="1"/>
  <c r="E18" i="4"/>
  <c r="E13" i="1" s="1"/>
  <c r="F18" i="5" l="1"/>
  <c r="E14" i="1" s="1"/>
  <c r="E17" i="1" s="1"/>
  <c r="E18" i="1" s="1"/>
</calcChain>
</file>

<file path=xl/sharedStrings.xml><?xml version="1.0" encoding="utf-8"?>
<sst xmlns="http://schemas.openxmlformats.org/spreadsheetml/2006/main" count="1327" uniqueCount="618">
  <si>
    <t>5.4.3 POPIS DEL S PREDIZMERAMI</t>
  </si>
  <si>
    <t>lokacija :     Nova vas pri Mokricah, k.o. Velika Dolina</t>
  </si>
  <si>
    <t>investitor:   Občina Brežice, Cesta prvih borcev 18, 8250 Brežcie</t>
  </si>
  <si>
    <t>REKAPITULACIJA POPISA DEL</t>
  </si>
  <si>
    <t>2. TLAČNI KANAL T</t>
  </si>
  <si>
    <t>3. ČRPALIŠČE FEKALNIH VODA</t>
  </si>
  <si>
    <t>4. ELEKTROINŠTALACIJE IN OPREMA</t>
  </si>
  <si>
    <t>5.4.3</t>
  </si>
  <si>
    <t>POPIS DEL S PREDIZMERAMI</t>
  </si>
  <si>
    <r>
      <t>objekt:</t>
    </r>
    <r>
      <rPr>
        <sz val="11"/>
        <rFont val="Arial"/>
        <family val="2"/>
      </rPr>
      <t xml:space="preserve">        </t>
    </r>
    <r>
      <rPr>
        <sz val="11"/>
        <rFont val="Arial"/>
        <family val="2"/>
        <charset val="238"/>
      </rPr>
      <t>SEKUNDARNA FEKALNA KANALIZACIJA NOVA VAS PRI MOKRICAH - ŽAGA</t>
    </r>
  </si>
  <si>
    <t>lokacija:      Nova vas pri Mokricah, k.o. Velika Dolina</t>
  </si>
  <si>
    <t>investitor:   Občina Brežice, Cesta prvih borcev 18, 8250 Brežice</t>
  </si>
  <si>
    <t>odsek: 1. GRAVITACIJSKA KANALA K1 in K2</t>
  </si>
  <si>
    <t>REKAPITULACIJA:</t>
  </si>
  <si>
    <t>Poz.</t>
  </si>
  <si>
    <t>Opis</t>
  </si>
  <si>
    <t>Vrednost</t>
  </si>
  <si>
    <t>I.</t>
  </si>
  <si>
    <t>PREDDELA</t>
  </si>
  <si>
    <t>II.</t>
  </si>
  <si>
    <t>ZEMELJSKA DELA</t>
  </si>
  <si>
    <t>III.</t>
  </si>
  <si>
    <t>CESTARSKA DELA</t>
  </si>
  <si>
    <t>IV.</t>
  </si>
  <si>
    <t>KANALIZACIJSKA DELA</t>
  </si>
  <si>
    <t>V.</t>
  </si>
  <si>
    <t>NAVEZAVA HIŠNIH PRIKLJUČKOV</t>
  </si>
  <si>
    <t>VI.</t>
  </si>
  <si>
    <t>SKUPAJ BREZ DDV</t>
  </si>
  <si>
    <t>Opomba 1:</t>
  </si>
  <si>
    <t>Pri posameznih delih naveden izraz deponija pomeni deponijo, za katero poskrbi izvajalec del sam. Pri tem so zajeti vsi potrebni prevozi, prenosi, nakladanja in razkladanja od gradbišča do gradbiščne deponije.</t>
  </si>
  <si>
    <t>Opomba 2:</t>
  </si>
  <si>
    <t>Sestavni del projektanskega popisa del je tudi tehnično poročilo in vse grafične priloge projekta, v katerem so posamezne postavke in dela podrobneje opisana.</t>
  </si>
  <si>
    <t>1.</t>
  </si>
  <si>
    <t>GRAVITACIJSKA KANALA K1 IN K2</t>
  </si>
  <si>
    <t>Opis / Enota</t>
  </si>
  <si>
    <t>Količina</t>
  </si>
  <si>
    <t>Cena/enoto</t>
  </si>
  <si>
    <t>PREDDELA:</t>
  </si>
  <si>
    <t>Izvedba popolne zapore cestišča, vključno z izdelavo Elaborata cestne zapore s stroški pridobitve soglasja in postavitve ter odstranitve prometne signalizacije, z vsem potrebnim vzdrževanjem v času gradnje fekalne kanalizacije.</t>
  </si>
  <si>
    <t>kpl</t>
  </si>
  <si>
    <t>2.</t>
  </si>
  <si>
    <t>Identifikacija in zakoličba vseh obstoječih komunalnih vodov (vodovod, meteorna kan., el. in TK omrežje) na območju oz. na parceli, s sodelovanjem upravljalcev posameznega komunalnega voda.</t>
  </si>
  <si>
    <t>3.</t>
  </si>
  <si>
    <t xml:space="preserve">Zakoličevanje objektov fekalne kanalizacije po situaciji kanalizacije, skupaj z vsemi pomožnimi deli, prenosi in materiali - raven teren. </t>
  </si>
  <si>
    <t>m1</t>
  </si>
  <si>
    <t>4.</t>
  </si>
  <si>
    <t>Zavarovanje zakoličene osi.</t>
  </si>
  <si>
    <t>kom</t>
  </si>
  <si>
    <t>5.</t>
  </si>
  <si>
    <t>Postavljanje horizontalnih profilov za kanalizacijo iz desk 2,5 x 20 cm na potrebni višini s potrebnimi označbami.</t>
  </si>
  <si>
    <t>6.</t>
  </si>
  <si>
    <t>Strojno rušenje asfaltnega vozišča z nakladanjem na kamion in odvozom na stalno deponijo, vključno z rezanjem asfalta in plačilom taks za deponiranje.</t>
  </si>
  <si>
    <t>m2</t>
  </si>
  <si>
    <t>7.</t>
  </si>
  <si>
    <t>Priprava gradbišča:</t>
  </si>
  <si>
    <t>Odstranitev eventualnih ovir, prometnih znakov in ureditev delovnih platojev. Po končanih delih gradbišče pospraviti in vzpostaviti prvotno stanje. Obračun po dejanskih stroških.</t>
  </si>
  <si>
    <t>8.</t>
  </si>
  <si>
    <t>Izdelava varnostnega načrta gradbišča.</t>
  </si>
  <si>
    <t>9.</t>
  </si>
  <si>
    <t>Kontakt z lastniki posameznih priključkov v zvezi s posegom na zasebno zemljišče, lociranjem priključka, preverbo pozicije in višino greznice za izgradnjo priključka (priprava, podpis in overjanje služnostnih pogodb ni zajeto v tej postavki; ocenjeno 1 uri VKV / priključek).</t>
  </si>
  <si>
    <t>kos</t>
  </si>
  <si>
    <t>PREDDELA SKUPAJ:</t>
  </si>
  <si>
    <t>ZEMELJSKA DELA:</t>
  </si>
  <si>
    <t>Strojni izkop humusa v primeru poteka trase vodovoda v travniku oz njivi. Globina izkopa 0,2 m, širina 1,5 m in deponiranje v razdalji 1 m od gradbene jame oz. odvoz na začasno deponijo v razdalji do 5 km, ter ponovno nakladanje, prevoz na gradbišče in vgradnjo humusa po terenu. Izkop izvršiti skladno s predpisi o varstvu pri delu.</t>
  </si>
  <si>
    <t>m3</t>
  </si>
  <si>
    <t>Strojni izkop jarka v terenu III. in IV. kategorije, za kanalizacijo in jaške, globine do 3 m, širine dna do 2 m, z odlaganjem ob rob izkopa za kasnejši zasip ali odvoz materiala na stalno deponijo.</t>
  </si>
  <si>
    <t>Strojni izkop jarka v terenu V. kategorije, za kanalizacijo in jaške, globine do 3 m, širine dna do 2 m, z odlaganjem ob rob izkopa za kasnejši zasip ali odvoz materiala na stalno deponijo.</t>
  </si>
  <si>
    <t>Ročni izkop jarka v terenu III. in IV. kategorije globine do 3 m širine dna do 2 m, z odlaganjem ob rob izkopa za kasnejši zasip.</t>
  </si>
  <si>
    <t>Planiranje dna jarka s točnostjo 1cm v projektiranem vzdolžnem padcu z ročnim izkopom 0,005 m3/m.</t>
  </si>
  <si>
    <t>Dobava, nakladanje, prevoz in vgradnja peščene posteljice, granulacije 4 do 8 mm, na katero se položijo kanalizacijskih cevi v projektiranem padcu. Debelina posteljice 10 do 15 cm.</t>
  </si>
  <si>
    <t xml:space="preserve">Dobava in vgrajevanje betona C 16/20, kot npr. obbetoniranje cevi pod povoznimi asf. površinami, pri minimalnih globinah ter pri križanju s  komunalno -energetskimi napravami (ocena).  </t>
  </si>
  <si>
    <t>Zasipanje jarka z rizlom, granulacije 4 do 8 mm, ob bokih cevi in v sloju 20 cm nad temenom cevi, z utrjevanjem do predpisane zbitosti (98%). Všteta je tudi dobava in transport materiala.</t>
  </si>
  <si>
    <t>Zasipanje preostalega dela jarka s tamponskim materialom granulacije do 30 mm, v sloju po 30 cm, z utrjevanjem do predpisane zbitosti (98%). Všteta je tudi dobava materiala.</t>
  </si>
  <si>
    <t>10.</t>
  </si>
  <si>
    <t>Zasipanje jarka z izkopanim materialom, v slojih po 30 cm, z utrjevanjem do predpisane zbitosti (98%).</t>
  </si>
  <si>
    <t>11.</t>
  </si>
  <si>
    <t>Zaščita obstoječih komunalno - energetskih vodov pri križanju s kanalizacijo. Izvedba zaščite po navodilih pooblaščenega upravljavca voda in projektnih pogojih oz. po detajlih križanj v projektni dokumentaciji.</t>
  </si>
  <si>
    <t>12.</t>
  </si>
  <si>
    <t>Nakladanje in odvoz odvečnega izkopanega materiala na trajno deponijo z razkladanjem, razgrinjanjem in planiranjem v slojih po 50 cm.</t>
  </si>
  <si>
    <t>13.</t>
  </si>
  <si>
    <t>Opaženje izkopa pri srednje močnem zemeljskem pritisku z montažo in demontažo. Obvezno izvajanje na globini večji od 1,50 m'. Obračuna se tekoči meter premičnega opaža obojestransko.</t>
  </si>
  <si>
    <t xml:space="preserve">m2        </t>
  </si>
  <si>
    <t>14.</t>
  </si>
  <si>
    <t>Čiščenje gradbišča po končani gradnji.</t>
  </si>
  <si>
    <t xml:space="preserve">m1       </t>
  </si>
  <si>
    <t>15.</t>
  </si>
  <si>
    <t>Predelava obstoječe greznice v funkcijo revizijskega jaška. Izdelava nove vtočne/iztočne odprtine, vgradnja tesnil, čiščenje, komplet z vsemi montažnimi in pomožnimi deli.</t>
  </si>
  <si>
    <t>ZEMELJSKA DELA SKUPAJ:</t>
  </si>
  <si>
    <t>CESTARSKA DELA:</t>
  </si>
  <si>
    <t>Dobava in vgrajevanje tamponskega materiala granulacije 0/32 mm v cestno telo, vključno z valjanjem do predpisane zbitosti (min. 95% po Proctorju), debeline 20 cm, Ev2=100MPa.</t>
  </si>
  <si>
    <t xml:space="preserve">Strojno valjanje planuma spodnjega ustroja zemlje ter planiranje s točnostjo do +-3 cm in nosilnosti Ms=60 MPa.   </t>
  </si>
  <si>
    <t>Izdelava finega planuma tampona z drobnozrnatim peskom granulacije 0 - 4 mm, v debelini 3 - 5 cm, v predvidenih naklonih (pred polaganjem asfalta).</t>
  </si>
  <si>
    <t xml:space="preserve">Pobrizg gramoznega planuma oz. obst. asfalta, z bitumnom za asfaltni sloj (zaradi boljše povezave).   </t>
  </si>
  <si>
    <t>Dobava in strojno vgrajevanje dvoslojnega asfalta; nosilni sloj AC 22 base B 50/70 A3 v debelini 5 cm in obrabni sloj AC 8 surf B70/100 A3 v debelini 3 cm. Izvedba po zahtevi upravljalca ceste.</t>
  </si>
  <si>
    <t>CESTARSKA DELA SKUPAJ:</t>
  </si>
  <si>
    <t>KANALIZACIJSKA DELA:</t>
  </si>
  <si>
    <t>Dobava in polaganje kanalizacijskih cevi PVC-UK SN8 DN 200 mm, dolžine 5 m, v predvidenih padcih in ravnih odsekih med dvema jaškoma, v predhodno profilirano peščeno posteljico. Stiki se tesnijo z gumi tesnilom.</t>
  </si>
  <si>
    <t xml:space="preserve">m1           </t>
  </si>
  <si>
    <r>
      <t xml:space="preserve">Izdelava dobava montažnih prefabriciranih </t>
    </r>
    <r>
      <rPr>
        <b/>
        <sz val="10"/>
        <rFont val="Arial CE"/>
        <family val="2"/>
        <charset val="238"/>
      </rPr>
      <t>revizijskih jaškov</t>
    </r>
    <r>
      <rPr>
        <sz val="11"/>
        <color theme="1"/>
        <rFont val="Calibri"/>
        <family val="2"/>
        <charset val="238"/>
        <scheme val="minor"/>
      </rPr>
      <t xml:space="preserve"> iz armiranega betona (vgradnja po navodilu dobavitelja kot npr.NIVO CELJE - ali enakovredno), s prenosi in pomožnimi deli.  Cena vsebuje tudi izkop, zasip, predizdelan pokrov  iz litega železa </t>
    </r>
    <r>
      <rPr>
        <sz val="10"/>
        <rFont val="Symbol"/>
        <family val="1"/>
        <charset val="2"/>
      </rPr>
      <t>f</t>
    </r>
    <r>
      <rPr>
        <sz val="11"/>
        <color theme="1"/>
        <rFont val="Calibri"/>
        <family val="2"/>
        <charset val="238"/>
        <scheme val="minor"/>
      </rPr>
      <t xml:space="preserve"> 60 cm, nosilnosti D</t>
    </r>
    <r>
      <rPr>
        <b/>
        <sz val="10"/>
        <rFont val="Arial CE"/>
        <family val="2"/>
        <charset val="238"/>
      </rPr>
      <t xml:space="preserve"> 400 (protihrupni) - z napisom kanalizacija, izdelava AB venca</t>
    </r>
    <r>
      <rPr>
        <sz val="11"/>
        <color theme="1"/>
        <rFont val="Calibri"/>
        <family val="2"/>
        <charset val="238"/>
        <scheme val="minor"/>
      </rPr>
      <t>, izvedba priključkov na revizijski jašek.</t>
    </r>
  </si>
  <si>
    <t>globina: h ≤ 1,50 m (fi 800 mm):</t>
  </si>
  <si>
    <t>globina: 1,50 ≤ h ≤  2,50 m (fi 1000 mm):</t>
  </si>
  <si>
    <t>Izdelava priključkov na revizijske, vtočne jaške in druge objekte kanalizacije, z vsemi pomožnimi deli ter materiali in prenosi do mesta vgradnje.</t>
  </si>
  <si>
    <t>Tlačni preizkus fekalnega kanala  DN 200, po standardu SIST EN 1610 z izdelavo poročila.</t>
  </si>
  <si>
    <t xml:space="preserve"> m1        </t>
  </si>
  <si>
    <t>Tlačni preizkus revizijskega jaška fekalne kanalizacije (vtok/iztok) do DN 200, po standarduSIST EN 1610, 
za dimenzije jaškov do vključno DN 1000 mm.</t>
  </si>
  <si>
    <t>Pregled kanalizacije s TV kamero, izdelava posnetka, v elektronski obliki in izdelava poročila.</t>
  </si>
  <si>
    <t>m'</t>
  </si>
  <si>
    <t>Visokotlačno čiščenje kanalizacije.</t>
  </si>
  <si>
    <t>Črpanje vode iz jarka za čas gradnje.</t>
  </si>
  <si>
    <t>ur</t>
  </si>
  <si>
    <t>Stroški geološko - geomehanskega nadzora.</t>
  </si>
  <si>
    <t>Geodetski načrt novega stanja zemljišča v 3 izvodih.</t>
  </si>
  <si>
    <t>Vnos podatkov fekalne kanalizacije v kataster GJI (GIS)</t>
  </si>
  <si>
    <t>Stroški izdelave geodetskega načrta kanalizacije po končanih delih.</t>
  </si>
  <si>
    <t>KANALIZACIJSKA DELA SKUPAJ:</t>
  </si>
  <si>
    <t>ODCEPI ZA HIŠNE PRIKLJUČKE:</t>
  </si>
  <si>
    <t>Gradbena dela:</t>
  </si>
  <si>
    <t>Izkop jarka širine dna 1,0 m in globine do 2,5 m v terenu III. do IV. kategorije z odlaganjem materiala ob robu izkopa, z odvozom odvečnega materiala na stalno deponijo, z rušenjem manjših vrtnih objektov in ograj ter vzpostavitvijo v prvotno stanje, z zasipavanjem z izkopanim materialom in utrjevanjem, z dobavo, nasipanjem in utrjevanjem peščene posteljice iz 2 x sejanega peska ter obsipa in zasipa cone cevi do višine 30 cm nad temenom z enakim materialom (vključno z dobavo in utrjevanjem, skupaj 0,3 m2/m1).</t>
  </si>
  <si>
    <t>Montažna dela in material:</t>
  </si>
  <si>
    <t>Dobava, montaža in vgrajevanje kanalizacijskih cevi PVC-UK SN8 DN 160 mm, od revizijskega jaška do 1-2 m v notranjost parcelne meje uporabnika, v kompletu s spojkami in tesnili iz PVC-UK SN8, dobavo in montažo fazonskega kolena 45°, izdelavo vstopne izvrtine v revizijskem jašku in začasnim blindiranjem odcepa z zaključnim čepom.</t>
  </si>
  <si>
    <t>NAVEZAVA HIŠNIH PRIKLJUČKOV SKUPAJ:</t>
  </si>
  <si>
    <r>
      <t>odsek:</t>
    </r>
    <r>
      <rPr>
        <b/>
        <sz val="12"/>
        <rFont val="Arial"/>
        <family val="2"/>
      </rPr>
      <t xml:space="preserve"> </t>
    </r>
    <r>
      <rPr>
        <b/>
        <sz val="12"/>
        <rFont val="Arial"/>
        <family val="2"/>
        <charset val="238"/>
      </rPr>
      <t>2. TLAČNI KANAL T</t>
    </r>
  </si>
  <si>
    <t>MONTAŽNA DELA</t>
  </si>
  <si>
    <t>HORTIKULTURA</t>
  </si>
  <si>
    <t>TLAČNI KANAL (T)</t>
  </si>
  <si>
    <t>Izvedba delne zapore cestišča, vključno z izdelavo Elaborata cestne zapore s stroški pridobitve soglasja in postavitve ter odstranitve prometne signalizacije, z vsem potrebnim vzdrževanjem v času gradnje tlačnega voda fekalne kanalizacije.</t>
  </si>
  <si>
    <t>Identifikacija in zakoličba vseh obstoječih komunalnih vodov (vodovod, meteorna kan., el. in TK omrežje) na območju oz. na parceli s sodelovanjem upravljalcev posameznega komunalnega voda.</t>
  </si>
  <si>
    <r>
      <t xml:space="preserve">Izdelava varnostnega načrta gradbišča 
</t>
    </r>
    <r>
      <rPr>
        <b/>
        <sz val="10"/>
        <rFont val="Arial CE"/>
        <charset val="238"/>
      </rPr>
      <t>Zajeta že v popisih kanalov K1 in K2!</t>
    </r>
  </si>
  <si>
    <t>Strojni izkop humusa v primeru poteka trase voda v travniku oz njivi. Globina izkopa 0,2 m, širina 1,5 m in deponiranje v razdalji 1 m od gradbene jame oz. odvoz na začasno deponijo v razdalji do 5 km, ter ponovno nakladanje, prevoz na gradbišče in vgradnjo humusa po terenu. Izkop izvršiti skladno s predpisi o varstvu pri delu.</t>
  </si>
  <si>
    <t>Strojni izkop jarka v terenu III. in IV. kategorije, za tlačni vod in jaške, globine do 3 m (oz. po vzdolžnem profilu), širine dna do 2 m, z odlaganjem ob rob izkopa za kasnejši zasip ali odvoz materiala na stalno deponijo.</t>
  </si>
  <si>
    <t>Strojni izkop jarka v terenu V. kategorije, za tlačni vod in jaške, globine do 3 m (oz. po vzdolžnem profilu), širine dna do 2 m, z odlaganjem ob rob izkopa za kasnejši zasip ali odvoz materiala na stalno deponijo.</t>
  </si>
  <si>
    <t>Planiranje dna jarka s točnostjo +- 1cm v projektiranem vzdolžnem padcu z ročnim izkopom 0,005 m3/m.</t>
  </si>
  <si>
    <t>Dobava, nakladanje, prevoz in vgradnja peščene posteljice, granulacije 4 do 8 mm, debeline 10 cm, na katero se položi tlačni cevovod kanalizacije.</t>
  </si>
  <si>
    <t xml:space="preserve">Dobava in vgrajevanje betona C 16/20, kot npr. obbetoniranje cevi pod povoznimi asf. površinami ter pri križanju s komunalno-energetskimi napravami (ocena).  </t>
  </si>
  <si>
    <t xml:space="preserve">Prečni prekop makadamske dovozne poti: dobava in vgraditev peska / lomljenec granulacije 0÷63 mm, do cca. 50 cm pod koto terena, z utrjevanjem do predpisane zbitosti. </t>
  </si>
  <si>
    <t>Zaščita obstoječih komunalno - energetskih vodov pri križanju z vodom. Izvedba zaščite po navodilih pooblaščenega upravljavca voda in projektnih pogojih oz. po detajlih križanj v projektni dokumentaciji.</t>
  </si>
  <si>
    <t>16.</t>
  </si>
  <si>
    <t>Preboj obstoječega kanalizacijskega jaška, izdelava odprtine, vgradnja prehodnega tesnila in čiščenje pred vstavljanjem tesnil.</t>
  </si>
  <si>
    <t>17.</t>
  </si>
  <si>
    <t>Podvrtanje ceste R3-675/1481) in jarka (drenažnega kanala)  po tehnologiji HDD; Izdelava vodene vrtine 
fi 90 mm za uvlačenje tlačnega cevovoda PE/HD d63 mm, v zemljini III.-IV. ktg., kompletno z dobavo vode 
in bentonita za potrebe vrtanja, dobavo in montažo oplaščene cevi PE100 d63 mm SDR11 (pn 16 bar), z izkopom vhodne in zaključne gradbene jame, pripravljalnimi in zaključnimi deli ter transporti 
(izvedba po detajlu in grafičnih prilogah).</t>
  </si>
  <si>
    <t>18.</t>
  </si>
  <si>
    <t>Podvrtanje neimenovanega pritoka Koričanskega jarka po tehnologiji HDD; Izdelava vodene vrtine fi 160 mm za uvlačenje dveh tlačnih cevovodov in sicer 1 x PE/HD d63 mm in 1 x PE/HD d50 mm, v zemljini III.-IV. ktg., kompletno z dobavo vode in bentonita za potrebe vrtanja, dobavo in montažo oplaščene cevi PE100 d63 mm SDR11 (pn 16 bar) in dobavo in montažo oplaščene cevi PE100 d50 mm SDR11 (pn 16 bar), z izkopom vhodne in zaključne gradbene jame, pripravljalnimi in zaključnimi deli ter transporti (izvedba po detajlu in grafičnih prilogah).</t>
  </si>
  <si>
    <t>KANALIZACIJSKA DELA :</t>
  </si>
  <si>
    <t>Tlačna cev iz polietilena visoke gostote PEHD PE80 d63, NP 12,5 bar. Dolžina cevi podlajšana za 3% zaradi vijugastega polaganja cevovoda! V ceni postavke všteta nabava, razrez, montaža, spojni in tesnitveni material, …</t>
  </si>
  <si>
    <t>Tlačna cev iz polietilena visoke gostote PEHD PE80 d50, NP 12,5 bar. Dolžina cevi podlajšana za 3% zaradi vijugastega polaganja cevovoda! V ceni postavke všteta nabava, razrez, montaža, spojni in tesnitveni material, …</t>
  </si>
  <si>
    <t>Dobava in vgradnja zaščitnih cevi PVC-UK fi 125 mm pri prečkanju prometnic (dovoznih poti) s prekopom.</t>
  </si>
  <si>
    <t>Izdelava čistilnega jaška tlačnega cevovoda iz betonskih cevi BC fi 100 cm, globine do 1,5 m, z rezanjem odprtin za vgradnjo tlačnega cevovoda, v kompletu z dobavo in vgradnjo betonskih cevi ter s pripravo gramoznega tampona 0,50 m3.</t>
  </si>
  <si>
    <t>Dobava in vgradnja MAB armirane betonske plošče fi 150 cm, debeline 15 cm, z zabetoniranjem grla visokega 25 cm, v kompletu z dobavo in vgradnjo LTŽ pokrova 60 cm x 60 cm, nosilnosti 12,5 T, z napisom KANALIZACIJA (pokrov čistilnega jaška).</t>
  </si>
  <si>
    <t>Tlačni preizkus tlačnih vodov fekalne kanalizacije PE80 d63 (12,5 bar) in PE80 d50 (12,5 bar) po standardu SIST EN 1610 in SIST EN 805 z izdelavo poročila.</t>
  </si>
  <si>
    <r>
      <t xml:space="preserve">Stroški izdelave PID projekta v treh izvodih 
</t>
    </r>
    <r>
      <rPr>
        <b/>
        <sz val="10"/>
        <rFont val="Arial CE"/>
        <charset val="238"/>
      </rPr>
      <t>Zajeti že v popisih gravit. kanalov K1 in K2!</t>
    </r>
  </si>
  <si>
    <r>
      <t xml:space="preserve">Geodetski načrt novega stanja zemljišča v 3 izvodih. </t>
    </r>
    <r>
      <rPr>
        <b/>
        <sz val="10"/>
        <rFont val="Arial CE"/>
        <charset val="238"/>
      </rPr>
      <t>(Upoštevano že pri geodetskem načrtu novega stanja zemljišča v zavihku popisov del gravitacijskih kanalov K1 in K2!)</t>
    </r>
  </si>
  <si>
    <r>
      <t xml:space="preserve">Vnos podatkov fekalne kanalizacije v kataster GJI (GIS); </t>
    </r>
    <r>
      <rPr>
        <b/>
        <sz val="10"/>
        <rFont val="Arial CE"/>
        <charset val="238"/>
      </rPr>
      <t>(Upoštevano že pri vnosu podatkov v kataster GJI v zavihku popisov del gravitacijskih kanalov K1 in K2!)</t>
    </r>
  </si>
  <si>
    <r>
      <t xml:space="preserve">Stroški izdelave geodetskega načrta kanalizacije po končanih delih.  </t>
    </r>
    <r>
      <rPr>
        <b/>
        <sz val="10"/>
        <rFont val="Arial CE"/>
        <charset val="238"/>
      </rPr>
      <t>(Upoštevano že pri izdelavi geodetskega načrta kanalizacije po končanih delih v zavihku popisov del gravitacijskih kanalov K1 in K2!)</t>
    </r>
  </si>
  <si>
    <t>MONTAŽNA DELA:</t>
  </si>
  <si>
    <t>Visokotlačna spojka - dvojna, kot npr. MJ 3007 DN 50 (46-71) E, z dobavo in vgradnjo.</t>
  </si>
  <si>
    <r>
      <t>Montaža strojnih inštalacij znotraj podzemnih jaškov tlačnega voda (2 kosa), ki sta v funkciji čiščenja tlačnega voda. V ceni postavke všteta nabava, montaža, spojni in tesnilni material ter pomožna in zaključna dela. Sestava čistilnih jaškov (</t>
    </r>
    <r>
      <rPr>
        <b/>
        <sz val="10"/>
        <rFont val="Arial CE"/>
        <charset val="238"/>
      </rPr>
      <t>specifikacija za 2  kpl</t>
    </r>
    <r>
      <rPr>
        <sz val="10"/>
        <rFont val="Arial CE"/>
        <family val="2"/>
        <charset val="238"/>
      </rPr>
      <t>):</t>
    </r>
  </si>
  <si>
    <t>iJOINT s prirobnico DN 50 / d63</t>
  </si>
  <si>
    <t>iJOINT spojka d63, zunanji navoj R 2" (medenina)</t>
  </si>
  <si>
    <t xml:space="preserve">Poc. tuljava R 2" </t>
  </si>
  <si>
    <t>Krogelni ventil R 2", notranji navoj</t>
  </si>
  <si>
    <t>T-kos NL DN50/50</t>
  </si>
  <si>
    <t>Prirobnica NL DN50 z navojem R 2"</t>
  </si>
  <si>
    <t>Stabilna C-spojka 52, zunanji navoj R 2"</t>
  </si>
  <si>
    <t>MONTAŽNA DELA SKUPAJ:</t>
  </si>
  <si>
    <t>HORTIKULTURA:</t>
  </si>
  <si>
    <t xml:space="preserve">Frezanje obstoječih travnih površin, grabljenje,  
pobiranje kamnov, fino planiranje s točnostjo +- 3 cm, setev travne mešanice in valjanje ter 1 × zalivanje.  </t>
  </si>
  <si>
    <t>HORTIKULTURA SKUPAJ:</t>
  </si>
  <si>
    <r>
      <t>odsek:</t>
    </r>
    <r>
      <rPr>
        <b/>
        <sz val="12"/>
        <rFont val="Arial"/>
        <family val="2"/>
      </rPr>
      <t xml:space="preserve">  </t>
    </r>
    <r>
      <rPr>
        <b/>
        <sz val="12"/>
        <rFont val="Arial"/>
        <family val="2"/>
        <charset val="238"/>
      </rPr>
      <t>3. ČRPALIŠČE FEKALNIH VODA</t>
    </r>
  </si>
  <si>
    <t>SKUPAJ BREZ DDV:</t>
  </si>
  <si>
    <t>OPOMBE:</t>
  </si>
  <si>
    <t>- Vse naprave in elementi v popisu materiala in del so navedeni kot primer (kot npr.). S privolitvijo investitorja se lahko vse naprave nadomesti z ustreznimi.</t>
  </si>
  <si>
    <t>- Vse naprave in elemente se mora dobaviti z vsemi ustreznimi certifikati, atesti, garancijami, navodili za obratovanje, vzdrževanje, posluževanje in servisiranje ter funkcionalno shemo izvedenega stanja.</t>
  </si>
  <si>
    <t>- Pri vseh napravah je potrebno upoštevati stroške vseh preizkusov, zagona, meritev in nastavitev obratovalnih količin vključno s pridobitvijo ustreznih certifikatov s strani pooblaščenih institucij.</t>
  </si>
  <si>
    <t>- Pri izvedbi je potrebno upoštevati stroške vseh pripravljalnih in zaključnih del (vključno z usklajevanjem z ostalimi izvajalci na objektu) ter vse transportne, zavarovalne in ostale splošne stroške.</t>
  </si>
  <si>
    <t>- Pri vseh elementih je potrebno upoštevati ves montažni in tesnilni material.</t>
  </si>
  <si>
    <t>ČRPALIŠČE FEKALNIH VODA</t>
  </si>
  <si>
    <t>Enota</t>
  </si>
  <si>
    <t>PRIPRAVLJALNA DELA:</t>
  </si>
  <si>
    <t>Projektantska zakoličba objekta poobblaščenega geodeta (IZS) z izdelavo geodetskega zapisnika o zakoličbi.</t>
  </si>
  <si>
    <r>
      <t xml:space="preserve">Preverba podatkov, detekcija, odkrivanje in zakoličevanje vseh obstoječih infrastrukturnih vodov, ki tangirajo gradnjo (elektrika, telefon, vodovod, javna razsvetljava,...); 
</t>
    </r>
    <r>
      <rPr>
        <b/>
        <sz val="10"/>
        <rFont val="Arial"/>
        <family val="2"/>
        <charset val="238"/>
      </rPr>
      <t>(Upoštevano že pri detekciji v zavihku popisov del gravit. kanalov K1 in K2 ter tlačnega voda!)</t>
    </r>
  </si>
  <si>
    <t>Priprava gradbišča: Ureditev, označitev in zavarovanje gradbišča (panelna ograja), odstranitev eventualnih ovir, prometnih znakov in ureditev delovnih platojev. Po končanih delih gradbišče pospraviti in vzpostaviti prvotno stanje</t>
  </si>
  <si>
    <t>PRIPRAVLJALNA DELA SKUPAJ:</t>
  </si>
  <si>
    <t>Izkop zemlje z bagri s kolesi (moči do 75 kW), v zemljini 3. do 4. ktg., globina izkopa gardbene jame do 3,0 m, s sprotnim nakladanjem na kamion v normalnih pogojih dela.</t>
  </si>
  <si>
    <t>Dodatno utrjevanje temeljnih tal po potrebi -  
določi geomehanik. Obračun po dejanskih stroških.</t>
  </si>
  <si>
    <t>Izdelava tamponske podloge iz gramoznega materiala do točnosti +-1 cm, v debelini 20 cm.</t>
  </si>
  <si>
    <t>Izdelava zasipa črpalnega jaška iz kvalitetnega gramoznega materiala, v plasteh po 20 cm, vključno z utrjevanjem: vgradnja gramoza 
D &lt; 56 mm v gradbeno jamo predvidenega jaška, v debelini 20 cm, s sprotnim utrjevanjem, v normalnih pogojih dela.</t>
  </si>
  <si>
    <t>Odvoz odvečnega izkopanega materiala na trajno deponijo oddaljeno do 6 km. Deponijo zagotovi izvajalec sam.</t>
  </si>
  <si>
    <t>Dobava, prevoz, raztiranje humusa na okoliški teren v območju, kjer je nastal vpliv zaradi gradnje črpališča.</t>
  </si>
  <si>
    <t>Humuziranje okolice črpališča z zatravitvijo in stabiliziranjem brežin po potrebi (biotorkret); površina cca 10 x 10 m'.</t>
  </si>
  <si>
    <t>Izkop, vgradnja in zasip tipskega hišnega črpališča (plastični rezervoar volumna 100 litrov). Zasip vršiti s kvalitetnim gramoznim materialom, v plasteh po 20 cm, vključno z utrjevanjem. V ceno všteti vsi prenosi in transporti gradbenih materialov (tudi viškov na stalno deponijo) ter vsa pripravljalna in zaključna dela.</t>
  </si>
  <si>
    <t>BETONSKA IN ARMIRANO BETONSKA DELA:</t>
  </si>
  <si>
    <t>Dobava in vgrajevanje podložnega betona 
C8/C10 za temeljenje črpalne posode in obbetoniranje oz. sidranje posode.</t>
  </si>
  <si>
    <t xml:space="preserve">2. </t>
  </si>
  <si>
    <t>Dobava in vgrajevanje betona C 30/37 v dno črpalne posode (za pritrditev montažnih pet črpalk), s krožno obdelavo dna in sprotnim vbetoniranjem podstavka za montažo pet.</t>
  </si>
  <si>
    <t xml:space="preserve">3. </t>
  </si>
  <si>
    <t>Izdelava AB montažnega pokrova črpališča iz betona C 30/37, dimenzije 300/300/55 cm, srednji del pokrova dimenzije 240/240/25 cm, z dobavo in vgradnjo vseh potebnih PVC cevi fi 125 mm (po načrtu pokrova črpališča), vključno z vgradnjo INOX okvirja za pokrov, robovi zaključeni trirobno, zgornja površina pokrova obdelana kot metličen beton, v kompletu z vsemi transporti in montažo na mestu vgradnje.</t>
  </si>
  <si>
    <t>Dobava, ravnanje, rezanje, krivljenje, polaganje, podlaganje in vezanje armature z vsemi pomožnimi deli, prenosi in transporti</t>
  </si>
  <si>
    <t>-  kg rebraste mreže</t>
  </si>
  <si>
    <t>kg</t>
  </si>
  <si>
    <t>-  kg rebraste palice fi 12 mm</t>
  </si>
  <si>
    <t>BETONSKA IN ARMIRANO BETONSKA DELA SKUPAJ:</t>
  </si>
  <si>
    <t>TESARSKA DELA:</t>
  </si>
  <si>
    <t>Vertikalno opaženje gradbene jame črpališča, višine do 3,0 m', s prenosom materiala do mesta vgraditve, opaženjem in razopaženjem, čiščenjem lesa in vsemi pomožnimi deli in prenosi.</t>
  </si>
  <si>
    <t>TESARSKA DELA SKUPAJ:</t>
  </si>
  <si>
    <t>OSTALO H GRADBENIM DELOM:</t>
  </si>
  <si>
    <t>Bencinski oz. dieselski agregat za proizvodnjo el. energije v času izvedbe gradbenih del.</t>
  </si>
  <si>
    <t>Projektantski nadzor in usklajevanje projekta z dejansko ugotovljenim stanjem na terenu (ob izkopu) - ure odg.vodja projekta.</t>
  </si>
  <si>
    <r>
      <t>Geodetski načrt - izdelava komplet komunal. katastra po zakonu, standardih in predpisih bodočega upravljavca kanalizacije.</t>
    </r>
    <r>
      <rPr>
        <b/>
        <sz val="10"/>
        <rFont val="Arial"/>
        <family val="2"/>
        <charset val="238"/>
      </rPr>
      <t xml:space="preserve">
Upoštevano že pri geodetskem načrtu novega stanja zemljišča v zavihku popisov del gravitacijskih kanalov K1 in K2!</t>
    </r>
  </si>
  <si>
    <r>
      <t xml:space="preserve">Vnos podatkov v kataster GJI (GIS).
</t>
    </r>
    <r>
      <rPr>
        <b/>
        <sz val="10"/>
        <rFont val="Arial"/>
        <family val="2"/>
        <charset val="238"/>
      </rPr>
      <t>Upoštevano že pri geodetskem načrtu novega stanja zemljišča v zavihku popisov del gravitacijskih kanalov K1 in K2!</t>
    </r>
  </si>
  <si>
    <t>Ostala manjša dela po pisnem naročilu nadzornega organa in potrdilu investitorja.</t>
  </si>
  <si>
    <t>ur VK</t>
  </si>
  <si>
    <t>ur KV</t>
  </si>
  <si>
    <t>ur PKV</t>
  </si>
  <si>
    <t>OSTALO H GRADBENIM DELOM SKUPAJ:</t>
  </si>
  <si>
    <t>STROJNE INŠTALACIJE IN OPREMA:</t>
  </si>
  <si>
    <t>V ceni vsake posamezne postavke je zajeta nabava, prenosi in transporti, pripravljalna dela, zarisovanje, montaža, tlačni preizkus, pomožna ter zaključna dela, regulacija, pleskanje in antikorozijska zaščita vseh nezaščitenih fazonov in armatur, ves drobni montažni, obešalni in pritrdilni material ter tesnila, preizkusno obratovanje, zagon, transportni in malipunativni stroški.</t>
  </si>
  <si>
    <t>Dobava in montaža cilindrične posode iz armiranega poliestra (PES), premera 160 cm in višine 220 cm, v funkciji podzemnega prečrpališča fekalnih voda, s prefabricirano izdelanimi priključki 1 x gravitacijski vtok, 2 x tlačni vod, z vsemi odprtinami oz. priključki za el. kablovod, zračnik ipd.</t>
  </si>
  <si>
    <t>Dobava in vgradnja INOX okvirja za kompozitni pokrov, dim. 900x1500 mm, iz L profilov dim. 40x40x4 mm, s pracni za vbetoniranje.</t>
  </si>
  <si>
    <t>Dobava in vgradnja kompozitnega pokrova črpališča, kot npr. KIO TRENCH B125, ali enakovredno. Dimenzije enega pokrova: 900x500 mm.</t>
  </si>
  <si>
    <t>Izdelava in montaža INOX AISI 316 vstopnih lestev iz pohištvenih kvadratnih cevi 40x40x4 mm (nosilni vertikalni del) in iz pohištvenih kvadratnih cevi 30x30x2 mm (prečke), s konzolami in ploščicami za pritrditev, s podaljški 1,0 m' nad koto terena za vstopanje, s hrbtno zaščito, snemljivo na tečajih. Všteta so pritrdila - betonski vložki M10x70 - 8 kosov. Dolžina lestve L= 2,30 m.</t>
  </si>
  <si>
    <t>Izdelava in montaža zračnika fi 125 mm, L=1500 mm, INOX AISI 304, s kapo, podbetoniran, 
sidran na črpališče, z izpustom kondenza, 
opremljen z mrežo proti mrčesu na izpustu in zgoraj z obrobno perforirano INOX pločevino za prezračevanje.</t>
  </si>
  <si>
    <t>Dobava in vgradnja podstavka za montažo pet potopnih črpalk, z vijaki iz INOX-a AISI 316. Podstavek se vbetonira v dno črpalnega jaška (vgradi izvajalec gradbenih del).</t>
  </si>
  <si>
    <t>Armatura - univerzalne spojke:</t>
  </si>
  <si>
    <t>Zahteve za univerzalne spojke:
- telo spojke in pritezna prirobnica sta izdelana iz nodlarne litine GGG
- vse enojne spojke imajo prirobnico po standardu EN 545 PN10 bar
- spojke morajo pri montaži omogočati lom na posameznem obojčnem spoju vsaj do 6° 
- epoksi zaščita min. 250 mikronov
- sidra so izdelana iz nerjavečega jekla in morajo omogočati 100% sidranje pri zgoraj navedenih parametrih na vseh vrstah cevi
- konstrukcija sider mora omogočati enostavno odstranitev le teh, v primeru potrebe po fleksibilnem spoju
- ista spojka z istimi sidrnimi elementi se lahko ponovno uporabi vsaj 6-krat (npr.: pri tlačnih preizkusih)
- spojke morajo biti s higienskimi čepi, s čimer se doseže večja zaščita notranjosti spojke do vgradnje
- spojka se z nespremenjenimi karakteristikami lahko uporablja tudi za nadzemno vgradnjo.</t>
  </si>
  <si>
    <t>Visokotlačna spojka - enojna, kot npr. MJ 3057 DN 50 (46-71) E, z dobavo in vgradnjo.</t>
  </si>
  <si>
    <t>Armatura - zasuni:</t>
  </si>
  <si>
    <t>Zahteve za zasune:
Ploščati EV zasun v kratke vgradne dolžine F4, s karakteristikami:
- polno vodenje klina v vodilu z drsno prevleko in teflonsko vležajenje vretena, s katerim se dosegajo min. 50% manjši momenti odpiranja od zahtev standarda EN 1074-2
- trojno tesnjenje vretena + zaščitni obroč pred vstopom nesnage
- možnost menjave tesnilnega paketa pod pritiskom in brez posegov v vodovodno instalacijo
- možnost naknadne nadgradnje z el. motornim pogonom brez posega v konstrukcijo zasuna (z adapterjem) 
- označba na zasunih za bakteriološko neoporečnost po DVGW-W270
- epoksi zaščita min. 250mikronov
- vreteno in vsi vijaki  valjani iz nerjavečega jekla</t>
  </si>
  <si>
    <t>NOŽASTI ZASUN ZETA TIP 101 DN 50 PN10 VAG, S KOLESOM; dobava in vgradnja.</t>
  </si>
  <si>
    <t>PROTIPOVRATNI VENTIL DN 50 s kroglo; dobava in vgradnja.</t>
  </si>
  <si>
    <t>KROGELNI VENTIL 2" iz INOX AISI 316 s polnim prostim prehodom, notranji navojni spoj; dobava in vgradnja (za čistilni nastavek z gasilsko C spojko)</t>
  </si>
  <si>
    <t>Fazonski kosi po meri iz nerjavečega jekla (INOX AISI 316), kpl. z varjenjem, površinsko obdelavo, transportom, prileganjem in vgradnjo:</t>
  </si>
  <si>
    <t>FF kos DN 50 INOX AISI 316, v sestavi:</t>
  </si>
  <si>
    <t>Prirobnica varilna ravna, DN 50, PN 10, DIN 2576, INOX AISI 316</t>
  </si>
  <si>
    <t>Cev okrogla 60,3 x 3 mm, DN 50, PN 10, INOX AISI 316, EN 10217-7 (TIG)</t>
  </si>
  <si>
    <t>m</t>
  </si>
  <si>
    <t>FFK kos DN 50 INOX AISI 316, v sestavi:</t>
  </si>
  <si>
    <r>
      <t>Cevni lok,  90</t>
    </r>
    <r>
      <rPr>
        <sz val="10"/>
        <rFont val="Calibri"/>
        <family val="2"/>
        <charset val="238"/>
      </rPr>
      <t>°</t>
    </r>
    <r>
      <rPr>
        <sz val="10"/>
        <rFont val="Arial"/>
        <family val="2"/>
        <charset val="238"/>
      </rPr>
      <t xml:space="preserve"> varilni, 60,3 x 3 mm, DN 50, PN 16, INOX AISI 316, DIN 2605, R=1,5 x DN</t>
    </r>
  </si>
  <si>
    <t>FFFY kos DN 50 INOX AISI 316, v sestavi:</t>
  </si>
  <si>
    <t>Y kos 50/50/50 varilni, 60,3 x 3 mm, DN 50, PN 10, INOX AISI 316, DIN 2605</t>
  </si>
  <si>
    <t>FFFT kos INOX AISI 316, v sestavi:</t>
  </si>
  <si>
    <t>T kos varilni 60,3 x 3, mm PN 10, INOX AISI 316, DIN 2615</t>
  </si>
  <si>
    <t>Vodilo za dvigovanje in spuščanje črpalk: cev okrogla 26,9 x 2 mm, INOX AISI 316, EN 10217-7 (TIG), L= 2,95 m</t>
  </si>
  <si>
    <t>Veriga kalibrirana po DIN 766 iz nerjavnega jekla za dvigovanje in spuščanje črpalk; iz INOX AISI 316</t>
  </si>
  <si>
    <t>FF kos DN 50/500 INOX AISI 316, v sestavi:</t>
  </si>
  <si>
    <t>Prirobnica DN 50 INOX AISI 316, s priključkom gasilske spojke v sestavi:</t>
  </si>
  <si>
    <r>
      <t>Cevni lok,  90</t>
    </r>
    <r>
      <rPr>
        <sz val="10"/>
        <rFont val="Calibri"/>
        <family val="2"/>
        <charset val="238"/>
      </rPr>
      <t>°</t>
    </r>
    <r>
      <rPr>
        <sz val="10"/>
        <rFont val="Arial"/>
        <family val="2"/>
        <charset val="238"/>
      </rPr>
      <t xml:space="preserve"> varilni, 60,3 x 3 mm, DN 50, PN 16, INOX AISI 316, DIN 2605, R=1,5 X D</t>
    </r>
  </si>
  <si>
    <t>Varilni nastavek navojni 308 SL Rp 2'' x 3,6 mm, L = 50 mm, INOX AISI 316, DIN 2892</t>
  </si>
  <si>
    <t>STABILNA C SPOJKA 52,  ZUN. NAVOJ 2"</t>
  </si>
  <si>
    <t>STABILNA SPOJKA 52, SLEPA</t>
  </si>
  <si>
    <t>Črpalke:</t>
  </si>
  <si>
    <t>19.</t>
  </si>
  <si>
    <t>Potopna črpalka za odpadno vodo s prostim prehodom za delce velikosti d=50 mm, s karakteristikami: Q = 1,5 l/s, H = 12 m VS, 
pn = 10 bar, tlačni priključek DN 50.
V komplet je všteto še:
- el. kablovod dolžine 10 m',
- montažna peta DN 50 z nastavki za vodila črpalk 2 x fi 26,2 mm in sidrnimi vijaki (možnost demontaže črpalke brez vstopanja v jašek - na zaklepni spoj, demontaža z verigo),
- zgornji nosilec za vodilo cevi 2 x fi 26,2 mm in sidrnimi vijaki.
- nivojski sensor 0-2,5 m VS z 10 m' signalnega kabla</t>
  </si>
  <si>
    <t>Tipsko oz. kompaktno hišno črpališče:</t>
  </si>
  <si>
    <t>20.</t>
  </si>
  <si>
    <t>Dobava in vgradnja tipskega (kompaktnega) hišnega črpališča za odpadno vodo za 
podzemno vgradnjo, z vgrajeno eno črpalko s karakteristikami: 
Qmin=1,0 l/s, Hmin=7,5 m, 1 x 230 V). 
Ostale zahteve:
  - min. volumen plastične posode 100 litrov
  - črpalka ima plovec za vklop oz. izklop
  - priključki: dotok fi110 mm, tlačni priklj. 6/4" 
  - prepustnost delcev do 50 mm
  - vgrajen nepovratni ventil s kroglo 2"
V ceno so zajeta tudi vsa montažna dela, 
spojni in tesnilni material ter preizkusno obratovanje.</t>
  </si>
  <si>
    <t>STROJNE INŠTALACIJE IN OPREMA SKUPAJ:</t>
  </si>
  <si>
    <t>E40.</t>
  </si>
  <si>
    <t xml:space="preserve">PROJEKTANTSKI POPIS MATERIALA IN DEL </t>
  </si>
  <si>
    <t>objekt :</t>
  </si>
  <si>
    <t>SEKUNDARNA KANALIZACIJA NOVA VAS pri MOKRICAH - ŽAGA</t>
  </si>
  <si>
    <t>MAPA 4.</t>
  </si>
  <si>
    <t xml:space="preserve">ELEKTRO INSTALACIJE IN ELEKTRO OPREMA </t>
  </si>
  <si>
    <t>št.projekta:</t>
  </si>
  <si>
    <t>E-18/2016</t>
  </si>
  <si>
    <t xml:space="preserve">projektant: </t>
  </si>
  <si>
    <r>
      <t xml:space="preserve"> </t>
    </r>
    <r>
      <rPr>
        <b/>
        <sz val="8"/>
        <rFont val="Tw Cen MT"/>
        <family val="2"/>
        <charset val="238"/>
      </rPr>
      <t>Emil Moškon u.d.i.el.  / IZS - E-0415/</t>
    </r>
  </si>
  <si>
    <t>***</t>
  </si>
  <si>
    <t>"R E K A P I T U L A C I J A  "</t>
  </si>
  <si>
    <t>40.1</t>
  </si>
  <si>
    <t>PRIKLJUČKI NA EL.ENERGETSKO OMREŽJE</t>
  </si>
  <si>
    <t>40.2</t>
  </si>
  <si>
    <t>ELEKTRO INŠTALACIJE ZA OBJEKTE</t>
  </si>
  <si>
    <t>40.3</t>
  </si>
  <si>
    <t>SISTEM ZA KRMILJENJE IN DALJINSKI NADZOR - TELEMETRIJA</t>
  </si>
  <si>
    <t>40.4</t>
  </si>
  <si>
    <t>PRIPRAVLJALNA IN ZAKLJUČNA DELA</t>
  </si>
  <si>
    <t>40.5</t>
  </si>
  <si>
    <t>GRADBENA DELA ZA EL.INSTALACIJE /za izvajalca gr.del/</t>
  </si>
  <si>
    <t>SKUPAJ :</t>
  </si>
  <si>
    <t>*OPOMBE ZA IZVAJALCA DEL :</t>
  </si>
  <si>
    <t xml:space="preserve">- V ceno po enoti mere je zajeta dobava in montaža materiala ter opreme </t>
  </si>
  <si>
    <t xml:space="preserve">  s pom. deli in drobnim materialom.</t>
  </si>
  <si>
    <t xml:space="preserve">- Vsa oprema in material se mora dobaviti z ustreznimi certifikati, </t>
  </si>
  <si>
    <t xml:space="preserve">  atesti, garancijami, navodili za obratovanje, vzdrževanje, posluževanje </t>
  </si>
  <si>
    <t xml:space="preserve">  in servisiranje (v skladu z veljavno zakonodajo ).</t>
  </si>
  <si>
    <t>- Pri opremi in materialu je potrebno upoštevati stroške meritev, preizkusa</t>
  </si>
  <si>
    <t xml:space="preserve">  in zagona, vključno s pridobitvijo ustreznih certifikatov in potrdil s</t>
  </si>
  <si>
    <t xml:space="preserve">  strani pooblaščenih institucij.</t>
  </si>
  <si>
    <t>- Pri izvedbi je potrebno upoštevati stroške vseh pripravljalnih in</t>
  </si>
  <si>
    <t xml:space="preserve">  zaključnih del (vključno z usklajevanjem z ostalimi izvajalci na objektu)</t>
  </si>
  <si>
    <t xml:space="preserve">  ter vse transportne, skladiščne, zavarovalne in ostale splošne stroške.</t>
  </si>
  <si>
    <t>*Za gradbena dela je potrebno pridobiti ponudbene cene od izvajalca gr.del</t>
  </si>
  <si>
    <t>Izdelal :</t>
  </si>
  <si>
    <r>
      <t xml:space="preserve"> </t>
    </r>
    <r>
      <rPr>
        <b/>
        <i/>
        <sz val="12"/>
        <color indexed="10"/>
        <rFont val="Tw Cen MT Condensed"/>
        <family val="2"/>
        <charset val="238"/>
      </rPr>
      <t>EL-BIRO</t>
    </r>
    <r>
      <rPr>
        <b/>
        <sz val="10"/>
        <rFont val="Tw Cen MT Condensed"/>
        <family val="2"/>
        <charset val="238"/>
      </rPr>
      <t xml:space="preserve"> </t>
    </r>
    <r>
      <rPr>
        <b/>
        <sz val="8"/>
        <rFont val="Tw Cen MT Condensed"/>
        <family val="2"/>
        <charset val="238"/>
      </rPr>
      <t xml:space="preserve"> </t>
    </r>
    <r>
      <rPr>
        <b/>
        <sz val="10"/>
        <rFont val="Tw Cen MT Condensed"/>
        <family val="2"/>
        <charset val="238"/>
      </rPr>
      <t xml:space="preserve">Emil Moškon s.p. </t>
    </r>
  </si>
  <si>
    <t xml:space="preserve"> Pot na Armes 5a, 8281 Senovo</t>
  </si>
  <si>
    <t xml:space="preserve"> PE Brežice, Hrastinska pot 46</t>
  </si>
  <si>
    <t>Datum :</t>
  </si>
  <si>
    <t>Brežice, julij 2016</t>
  </si>
  <si>
    <t>PRIKLJUČEK NA EL.ENERGETSKO OMREŽJE</t>
  </si>
  <si>
    <t>OPIS POSTAVKE</t>
  </si>
  <si>
    <t>KOLIČINA</t>
  </si>
  <si>
    <t>CENA/ENOTO</t>
  </si>
  <si>
    <t>VREDNOST</t>
  </si>
  <si>
    <t>1.A./</t>
  </si>
  <si>
    <t>ELEKTRO MATERIAL IN ELEKTRO OPREMA</t>
  </si>
  <si>
    <t>###</t>
  </si>
  <si>
    <r>
      <rPr>
        <u/>
        <sz val="10"/>
        <rFont val="Tw Cen MT"/>
        <family val="2"/>
        <charset val="238"/>
      </rPr>
      <t xml:space="preserve">Opomba </t>
    </r>
    <r>
      <rPr>
        <sz val="10"/>
        <rFont val="Tw Cen MT"/>
        <family val="2"/>
        <charset val="238"/>
      </rPr>
      <t>: Pred naročilom energetskega kabla je potrebno izmeriti dejansko dolžino na zakoličeni trasi kablovoda !</t>
    </r>
  </si>
  <si>
    <r>
      <rPr>
        <sz val="10"/>
        <rFont val="Tw Cen MT"/>
        <family val="2"/>
        <charset val="238"/>
      </rPr>
      <t>Zemeljski kabel s PVC izolacijo, T=70st., Idop=179A v zemlji, kot tip</t>
    </r>
    <r>
      <rPr>
        <b/>
        <sz val="10"/>
        <rFont val="Tw Cen MT"/>
        <family val="2"/>
        <charset val="238"/>
      </rPr>
      <t xml:space="preserve"> E-AY2Y 4x70+2,5, </t>
    </r>
    <r>
      <rPr>
        <sz val="10"/>
        <rFont val="Tw Cen MT"/>
        <family val="2"/>
        <charset val="238"/>
      </rPr>
      <t>ali enakovreden</t>
    </r>
  </si>
  <si>
    <t>Kabelski čevelj 70-Al</t>
  </si>
  <si>
    <t>Ozemljilo - valjanec Fe/Zn 25x4mm</t>
  </si>
  <si>
    <t>Tipsko držalo za pokončno polaganje valjanca - kot tip DV-Rf hermi, ali enakovredno</t>
  </si>
  <si>
    <t>5.1.</t>
  </si>
  <si>
    <t>Zaščitna cev Mapitel-fi110 mm - rdeča</t>
  </si>
  <si>
    <t>5.2.</t>
  </si>
  <si>
    <t>Zaščitna cev Mapitel-fi160 mm - rdeča</t>
  </si>
  <si>
    <t>Opozorilni trak ELEKTRIKA</t>
  </si>
  <si>
    <t>Tablica za označitev kabla</t>
  </si>
  <si>
    <r>
      <t>Prostostoječa kabelska priključno-merilna omarica</t>
    </r>
    <r>
      <rPr>
        <b/>
        <sz val="10"/>
        <rFont val="Tw Cen MT"/>
        <family val="2"/>
        <charset val="238"/>
      </rPr>
      <t xml:space="preserve">       PS-PMO</t>
    </r>
    <r>
      <rPr>
        <sz val="10"/>
        <rFont val="Tw Cen MT"/>
        <family val="2"/>
        <charset val="238"/>
      </rPr>
      <t xml:space="preserve"> , kompletirana po spodnji specifikaciji :</t>
    </r>
  </si>
  <si>
    <t>*tipska prostostoječa kabelska razdelilna omarica (skladnost s tipizacijo Elektro Celje), iz trdega PVC-ja odpornega na UV žarke, odpornost na gorenje BD40,razred izolacije II, mehanska odpornost IK10, zaščita proti vlagi min.IP44 ,  triočkovno zapiranje, 1 okence za števec, dim.560x1060x320mm,  kvaliteni razred kot npr. tip KMZ 000 011 P /Schrack, ali enakovredno</t>
  </si>
  <si>
    <t>*montažna plošča iz pertinaksa</t>
  </si>
  <si>
    <t>*tipski montažni temelj za omarico</t>
  </si>
  <si>
    <t>*priključne sponke za uvod - izvod kabla 4x70Al</t>
  </si>
  <si>
    <t>*fazne zbiralke Cu /250A</t>
  </si>
  <si>
    <t>*PEN zbiralka</t>
  </si>
  <si>
    <t>*števčna plošča</t>
  </si>
  <si>
    <t>*direktni trifazni dvosmerni števec delovne energije z notranjo uro, r.2(IEC) ali A(MID) s PLC vmesnikom</t>
  </si>
  <si>
    <t>*GSM modem</t>
  </si>
  <si>
    <t>*varovalčni odklopnik NV01/ 160/3p</t>
  </si>
  <si>
    <t>*var.vložki NV160/20A</t>
  </si>
  <si>
    <t>*odvodniki prenapetosti -  Protec B2-60kA/275V</t>
  </si>
  <si>
    <t>* PEN sponka</t>
  </si>
  <si>
    <t>* ključavnica sistemska Elektro Celje</t>
  </si>
  <si>
    <t>*drobni in vezni material</t>
  </si>
  <si>
    <t>*montaža opreme v omarico</t>
  </si>
  <si>
    <t>B./</t>
  </si>
  <si>
    <t>ELEKTRO-MONTAŽNA DELA :</t>
  </si>
  <si>
    <t>Polaganje  kablovoda  v izkopan jarek na globino -0,8 m na posteljico iz mivke, D=10 cm</t>
  </si>
  <si>
    <t>Izvedba križanja el. energetskega kabla _EK z ostalimi komunalnimi napravami /vsa križanja se izvedejo v zaščitni cevi Mapitel-110(160)mm, po detajlih iz projekta in v skladu s priloženimi detajli 
po Smernici TIS-11 GIZ distribucije el.energije Slovenije</t>
  </si>
  <si>
    <t>*K3-EK-FK - križanje EK z fekalno kanalizacijo</t>
  </si>
  <si>
    <t>*K5-EK-NN- križanje EK z obst.NN kablom</t>
  </si>
  <si>
    <t>* K7-EK-OZ - križanje EK z ozemljilom</t>
  </si>
  <si>
    <t>Izvedba vzporednega polaganja el. energ. kabla _EK z ostalimi komunalnimi napravami /vsi vzporedni poteki se izvedejo v zaščini cevi Mapitel-110(160)mm, po detajlih iz projekta in v skladu s priloženimi detajli po Smernici TIS-11 GIZ distribucije el.energije Slovenije/</t>
  </si>
  <si>
    <t>* VP1-EKNN-FK - vzporedni potek EK s tlačnim vodom fekalne kanalizacije</t>
  </si>
  <si>
    <t>Polaganje ozemljila v jarek kabla</t>
  </si>
  <si>
    <t>Polaganje opozorilnega traku na -0,4m</t>
  </si>
  <si>
    <t>Montaža kabelskih čevljev 70mm2</t>
  </si>
  <si>
    <t>Meritve položenega kabla pred zasipom</t>
  </si>
  <si>
    <t>Montaža temelja za PS-PMO in montaža omarice na temelj</t>
  </si>
  <si>
    <t>Montaža temelja za PS-PMO v izkopano luknjo in montaža omarice na temelj</t>
  </si>
  <si>
    <t xml:space="preserve">Priključitev kabla v obstoječo priključno omarico  in v novo omarico PS-PMO </t>
  </si>
  <si>
    <t>Priključitev ozemljila na obst.ozemljilo pri obst. PS-PMO in na ozemljilo objekta</t>
  </si>
  <si>
    <t>Prevzem novega merilnega mesta in omarice PS-PMO s strani ELEKTRO Celje in priklop na NN omrežje</t>
  </si>
  <si>
    <t>21.</t>
  </si>
  <si>
    <t>Izdelava fotodokumentacije trase položenega  kabla, vključno z vsemi križanji / izvesti v odprtem jarku  pred zasipavanjem !/</t>
  </si>
  <si>
    <t>40.2.</t>
  </si>
  <si>
    <t>ELEKTRO INSTALACIJE ZA OBJEKT</t>
  </si>
  <si>
    <t>2.A./</t>
  </si>
  <si>
    <t>POLOŽITVENI MATERIAL</t>
  </si>
  <si>
    <t xml:space="preserve">Fleksibilni vodniki  </t>
  </si>
  <si>
    <t>*FG70R 5x6 za dovod iz PS-PMO na =KO-ČR</t>
  </si>
  <si>
    <t xml:space="preserve">Fleksibilne zaščitne izolacijske cevi, kot.npr. </t>
  </si>
  <si>
    <t>*Euroflex-fi - 13,5 mm -za krmilne kable</t>
  </si>
  <si>
    <t>*Euroflex-fi - 16 mm -za napajalne kable črpalk</t>
  </si>
  <si>
    <t>*Euroflex-fi - 29 mm - za dovodni kabel</t>
  </si>
  <si>
    <t>2.B./</t>
  </si>
  <si>
    <t>INSTALACIJA ZA IZENAČITEV POTENCIALOV</t>
  </si>
  <si>
    <r>
      <t>Zbiralka</t>
    </r>
    <r>
      <rPr>
        <b/>
        <sz val="10"/>
        <rFont val="Tw Cen MT"/>
        <family val="2"/>
        <charset val="238"/>
      </rPr>
      <t xml:space="preserve"> GIP za glavno</t>
    </r>
    <r>
      <rPr>
        <sz val="10"/>
        <rFont val="Tw Cen MT"/>
        <family val="2"/>
        <charset val="238"/>
      </rPr>
      <t xml:space="preserve"> izenačitev v novem črpalnem jašku ; Cu zbiralka 10x4mm, l=120mm, 1x Rf vijak M8, 6xRf vijak M6, vgrajena v elektro-krmilni omarici</t>
    </r>
  </si>
  <si>
    <t>Fleksibilni vodniki za izvedbo instalacije za izen. pot.</t>
  </si>
  <si>
    <t>*HO7Z-K  1x25 - za povezavo na PEN zbiralko v PS-PMO in zbiralko GIP</t>
  </si>
  <si>
    <t>* HO7Z-K  1x10 - za  stike na kovinske mase</t>
  </si>
  <si>
    <t>Spojni material iz Rf jekla ( kabelski čevlji,Rf vijaki+matice,…)</t>
  </si>
  <si>
    <t>Izvedba  stikov glavne izenačitve potencialov-vodnik -25mm2 na PEN zbiralko v  PS-PMO in na zbiralko GIP</t>
  </si>
  <si>
    <t>Izvedba stikov izenačitve potencialov-vodnik 16mm2 na kovinske mase -  uporabiti spojni pribor iz nerjavečega jekla Rf-V</t>
  </si>
  <si>
    <t>Verifikacija zanesljive izvedbe instalacije za izenačitve potencialov in meritve neprekinjenosti vodnikov za izenačitev potencialov – tabelarični prikaz po namembnosti odvoda</t>
  </si>
  <si>
    <t>2.C./</t>
  </si>
  <si>
    <t>OZEMLJILNI SISTEM</t>
  </si>
  <si>
    <r>
      <t>OPOMBA:</t>
    </r>
    <r>
      <rPr>
        <sz val="10"/>
        <rFont val="Tw Cen MT"/>
        <family val="2"/>
        <charset val="238"/>
      </rPr>
      <t xml:space="preserve"> Ozemljilni sistem se izvede kot obročasto ozemljilo dim. 5 x 5m in sicer okoli črpalnega jaška.</t>
    </r>
  </si>
  <si>
    <t>Ozemljilo - valjanec Fe/Zn 25x4mm položeno pred zasipom gradbene jame / polaganje se izvede pokončno na tipska držala ! /</t>
  </si>
  <si>
    <t>Tipsko držalo valjanca za pokončno polaganje v kabelski jarek v razmaku  1 -1,2m - kot tip DV-Rf, Hermi, ali enakovredno</t>
  </si>
  <si>
    <t>Križna sponka  RF- P 58x58/III za izedbo križnih stikov v zemlji</t>
  </si>
  <si>
    <t>Izvedba direktnega stika ozemljila na PEN zbiralko v PS-PMO ob črpalnem jašku</t>
  </si>
  <si>
    <t>Izvedba stika novega ozemljila na zbiralko GIP</t>
  </si>
  <si>
    <t>Izvedba  meritev ozemljitvene upornosti  - storitve pooblaščenega preglednika z licenco NPK !</t>
  </si>
  <si>
    <t>40.3.</t>
  </si>
  <si>
    <t>SISTEM ZA KRMILJENJE IN DALJINSKI NADZOR- TELEMETRIJA</t>
  </si>
  <si>
    <r>
      <t xml:space="preserve">Elektro krmilna omarica - oznaka </t>
    </r>
    <r>
      <rPr>
        <b/>
        <sz val="10"/>
        <rFont val="Tw Cen MT"/>
        <family val="2"/>
        <charset val="238"/>
      </rPr>
      <t xml:space="preserve">=KO-ČR, </t>
    </r>
    <r>
      <rPr>
        <sz val="10"/>
        <rFont val="Tw Cen MT"/>
        <family val="2"/>
        <charset val="238"/>
      </rPr>
      <t>montirana   na podstavku ob  črpalnem jašku, po opisu : tipska omarica iz ojačanega poliestra, UV odpornost,brez halogenov,odporna na udarce,vododbojna plastika, samougasna,dvojna izolacija,zaščita IP54, dim.750x1000x320mm, kot tip VOZ 000 02P Schrack, ali enakovredna, kompletno z vgrajeno opremo, kot sledi :</t>
    </r>
  </si>
  <si>
    <t>*montažni podstavek tip KOZ 000 002P</t>
  </si>
  <si>
    <t xml:space="preserve">*glavno preklopno stikalo 1-0-2 /3p+N, 32A / preklop mreža -0-agregat, montaža na letvi </t>
  </si>
  <si>
    <t>*zaščitno stikalo RCD- FI 25A/30mA - 4polno, s samopovratkom</t>
  </si>
  <si>
    <t>*prenapetostna zaščita II.stopnja, TN-S set, kot tip PHZ I+II V3/275V/50kA z izklopnim kontaktom</t>
  </si>
  <si>
    <t>*kontrolnik izpada faz z asimetrijo</t>
  </si>
  <si>
    <t>*vtičnica šuko 16A/230V montaža v omarici</t>
  </si>
  <si>
    <t>*el.grelec za v krmilno omaro 45W/230V</t>
  </si>
  <si>
    <t>*nastavljiv termostat za vključevanje grelcev</t>
  </si>
  <si>
    <t>*servisna svetilka za v el.omarico</t>
  </si>
  <si>
    <t>*prenapetostna zaščita Iskra DM 10kA/230V (L+N)</t>
  </si>
  <si>
    <t>*motorsko zaščitno stikalo MZS 4(2,5-4A)/3polno, s prigrajenimi krmilnimi kontakti ( 1xO, 1xZ)</t>
  </si>
  <si>
    <t>*motorski kontaktor 230V/40A/ 3polni, z vgrajenimi krmilnimi kontakti (1xO, 1xZ)</t>
  </si>
  <si>
    <t>*rele s podnožjem 24VDC/10A/4polni (3xO, 1xZ)</t>
  </si>
  <si>
    <t>*rele s podnožjem 24VDC/10A/4polni (4xO)</t>
  </si>
  <si>
    <t>*rele s podnožjem 24VDC/10A/2polni (2xO)</t>
  </si>
  <si>
    <t>*rele s podnožjem 24VDC/10A/2polni (2xZ)</t>
  </si>
  <si>
    <t>*preklopno krmilno stikalo za izbiro režima delovanja črpališča /0-1-2-3 / 1polno /10A -vgradnja v omarici</t>
  </si>
  <si>
    <t>*cevna mikro varovalka 24VDC/2A</t>
  </si>
  <si>
    <t>*cevna mikro varovalka 24VDC/4A</t>
  </si>
  <si>
    <t>*cevna mikro varovalka 24VDC/8A</t>
  </si>
  <si>
    <t>*dioda 24VDC</t>
  </si>
  <si>
    <t>*napajalnik 230VAC/24VDC/1,5A z baterijskim back-up napajanjem + polnilec /24h avtonomija/</t>
  </si>
  <si>
    <t>*Akumulator 12VDC/7Ah</t>
  </si>
  <si>
    <t>*dvojni diodni sklop 12VDC/10A</t>
  </si>
  <si>
    <t>***telemtrijski krmilnik  T-BOX LT2-250-G / 16 digitalnih vhodov/izhodov , 8 analognih vhodov, GSM modem vgrajen, ethernetni priklop</t>
  </si>
  <si>
    <t>*GPRS/UMTS antena s priključnim kablom za krmilnik</t>
  </si>
  <si>
    <t>*LED signalna svetilka na vratih, zelena tip M22-L-G RMQ Titan , LED dioda 12-30V AC/DC, IP67</t>
  </si>
  <si>
    <t>*LED signalna svetilka na vratih, rdeča tip M22-L-R RMQ Titan , LED dioda 12-30V AC/DC, IP67</t>
  </si>
  <si>
    <t>*instalacijski odklopniki  230V</t>
  </si>
  <si>
    <t xml:space="preserve"> C2/3p</t>
  </si>
  <si>
    <t xml:space="preserve"> C1/2p</t>
  </si>
  <si>
    <t xml:space="preserve"> C6/1p</t>
  </si>
  <si>
    <t xml:space="preserve"> C16/1p</t>
  </si>
  <si>
    <t>*vtičnica za priklop agregata 400V/32A/5polna, s pokrovom, IP55, tip GW60442 + vtikač GW60267- Gewiss</t>
  </si>
  <si>
    <t>*PG uvodnice IP66 za uvod kablov</t>
  </si>
  <si>
    <t>*napisne ploščice za kable</t>
  </si>
  <si>
    <t>* montaža el.opreme v razdelilec,izvedba ožičenja in  vezni  material</t>
  </si>
  <si>
    <t>* označitev vgrajene opreme in omare</t>
  </si>
  <si>
    <t>* montaža el. omare in fiksiranje z vijaki na temelj</t>
  </si>
  <si>
    <t>*priklop močnostnih in krmilnih tokokrogov na vrstne sponke v kr.omarici</t>
  </si>
  <si>
    <t>*testiranje krmilnih funkcij in delovanja el.opreme v el.omari - izvedba v delavnici in izdaja poročila o testiranju</t>
  </si>
  <si>
    <t>*izdaja atesta sestavljalca za el.omarico kot celoto</t>
  </si>
  <si>
    <t>*shema izvedenega stanja ( enaka kot v PID-u)</t>
  </si>
  <si>
    <t>Storitev programerja - izdelava aplikacij v nadzornem programu</t>
  </si>
  <si>
    <t>Storitev programerja - izdelava in testiranje krmilne opreme</t>
  </si>
  <si>
    <t>Montaža in spuščanje v pogon /delo, potni stroški in zagon /</t>
  </si>
  <si>
    <t>Merilna oprema - dobava in montaža</t>
  </si>
  <si>
    <t>*hidrostatični zvezni merilnik nivoja WIKA za fekalne vode (0..2,5m, 10m kabla, 4..20mA)</t>
  </si>
  <si>
    <t>*nivojsko plovno stikalo za fekalne vode NIVA MS1     (v funkciji suhe zaščite in rezervnega delovanja na plovce)</t>
  </si>
  <si>
    <t>Izvedba uvodov in priklopov kablov na el.omarico :</t>
  </si>
  <si>
    <t>*dovodni kabel  iz PS-PMO / 4x6</t>
  </si>
  <si>
    <t>*napajalni kabel za motor črpalke / 5x1,5</t>
  </si>
  <si>
    <t>*krmilni kabel za termično zaščito črpalke</t>
  </si>
  <si>
    <t>*krmilni kabel za plovce</t>
  </si>
  <si>
    <t>*krmilni kabel za nivojsko sondo</t>
  </si>
  <si>
    <r>
      <rPr>
        <b/>
        <sz val="10"/>
        <rFont val="Tw Cen MT"/>
        <family val="2"/>
        <charset val="238"/>
      </rPr>
      <t>Izvedba pregleda in meritev el.instalacij in el.opreme</t>
    </r>
    <r>
      <rPr>
        <sz val="10"/>
        <rFont val="Tw Cen MT"/>
        <family val="2"/>
        <charset val="238"/>
      </rPr>
      <t xml:space="preserve"> - storitve pooblaščenega preglednika za el.instalacije z licenco NPK</t>
    </r>
  </si>
  <si>
    <r>
      <t xml:space="preserve">Izdelava </t>
    </r>
    <r>
      <rPr>
        <b/>
        <sz val="10"/>
        <rFont val="Tw Cen MT"/>
        <family val="2"/>
        <charset val="238"/>
      </rPr>
      <t>DOKAZILA O ZANESLJIVOSTI OBJEKTA</t>
    </r>
    <r>
      <rPr>
        <sz val="10"/>
        <rFont val="Tw Cen MT"/>
        <family val="2"/>
        <charset val="238"/>
      </rPr>
      <t xml:space="preserve"> za el.instalacije</t>
    </r>
  </si>
  <si>
    <t>Sodelovanje odgovornega projektanta - izdelava manjših projektnih rešitev za spremembe v času gradnje ter sprotno potrjevanje in vnašanje  sprememb v projekt PZI - v elektronski obliki - obračun projektantske storitve po urni postavki 36€/uro</t>
  </si>
  <si>
    <t>Dokončna zapisniška primopredaja objekta investitorju</t>
  </si>
  <si>
    <t>40.5.</t>
  </si>
  <si>
    <t>GRADBENA DELA ZA EL. INSTALACIJE</t>
  </si>
  <si>
    <t>Geodetska zakoličba trase kablov in kabelske kanalizacije in vseh križanj in približevanj z ostalimi podzemnimi vodi</t>
  </si>
  <si>
    <t>Detektiranje in označitev vseh obstoječih komunalno-energetskih vodov na področju izkopov za energetski kablovod</t>
  </si>
  <si>
    <t>Strojni izkop humusa v primeru poteka trase el. kablovoda v travniku oz njivi. Globina izkopa 20 cm, širina 1,5 m in deponiranje v razdalji 1 m od gradbene jame oz. odvoz na začasno deponijo v razdalji do 5 km, ter ponovno nakladanje, prevoz na gradbišče in vgradnjo humusa po terenu. Izkop izvršiti skladno s predpisi o varstvu pri delu.</t>
  </si>
  <si>
    <t>Strojni izkop jarka za energetski kablovod v terenu III. in IV. kategorije, globine do 1 m in širine dna do 40 cm, z odlaganjem ob rob izkopa za kasnejši zasip ali odvoz materiala na stalno deponijo.</t>
  </si>
  <si>
    <t>Strojni izkop jarka za energetski kablovod v terenu V. kategorije, globine do 1 m in širine dna do 40 cm, z odlaganjem ob rob izkopa za kasnejši zasip ali odvoz materiala na stalno deponijo.</t>
  </si>
  <si>
    <t>Ročni izkop jarka za energetski kablovod v terenu III. in IV. kategorije, globine do 1 m in širine dna do 40 cm, z odlaganjem ob rob izkopa za kasnejši zasip.</t>
  </si>
  <si>
    <t>Dobava, nakladanje, prevoz in vgradnja peščene posteljice, granulacije 4-8 mm, na katero se položi energetski kablovod. Debelina posteljice 10 cm.</t>
  </si>
  <si>
    <t>Zasutje jarka z rizlom granulacije 4-8 mm, ob bokih energetskega kablovoda in do 10 cm nad teme kablovoda, z utrjevanjem do predpisane zbitosti (98 %)</t>
  </si>
  <si>
    <t>Zasutje preostalega jarka z izkopanim materialom in utrjevanjem v plasteh po 20 cm po položitvi kabla, ozemljila in opozorilnega traku in izvedbi kabelske kanalizacije.</t>
  </si>
  <si>
    <t xml:space="preserve">Izvedba zaščite energetskega kablovoda pri križanju z obst. komunalno-energetskimi vodi. Dobava in vgradnja zaščitne cevi mapitel DN110mm-rdeče barve (dolžine 3 m). Vgraditi na vseh križanjih po priloženih detajlih v projektu </t>
  </si>
  <si>
    <r>
      <t xml:space="preserve">Podvrtanje neimenovanega pritoka Koričanskega jarka po tehnologiji HDD. Izdelava vodene vrtine 
fi 90 mm za uvlačenje elektro-energetskega kablovoda, v zemljini III.-IV. ktg., vključno z dobavo vode in bentonita za potrebe vrtanja, z izdelavo vhodne in zaključne gradbene jame, pripravljalnimi in zaključnimi deli ter transporti (izvedba po detajlu in grafičnih prilogah). </t>
    </r>
    <r>
      <rPr>
        <b/>
        <sz val="10"/>
        <rFont val="Tw Cen MT"/>
        <family val="2"/>
        <charset val="238"/>
      </rPr>
      <t>Dobava in vgradnja el. kablovoda je zajeta že v postavki 1.A. ELEKTRO MATERIAL IN OPREMA!</t>
    </r>
  </si>
  <si>
    <t xml:space="preserve">13. </t>
  </si>
  <si>
    <t>Izdelava temelja elektro priključne in krmilne 
omarice črpališča, vključno z dobavo betona
C 12/15 ter vsemi pomožnimi in zaključnimi deli in transporti.</t>
  </si>
  <si>
    <r>
      <t xml:space="preserve">Izdelava končnega geodetskega posnetka 
kabelske trase pred zasipavanjem kabla, vključno 
s posnetkom vseh križanj z ostalimi komunalnimi 
vodi (1 izvod dostaviti  upravljavcu Elektro Celje).
</t>
    </r>
    <r>
      <rPr>
        <b/>
        <sz val="10"/>
        <rFont val="Tw Cen MT"/>
        <family val="2"/>
        <charset val="238"/>
      </rPr>
      <t>Upoštevano že pri geodetskem načrtu novega stanja zemljišča v zavihku popisov del gravitacijskih kanalov K1 in K2!</t>
    </r>
  </si>
  <si>
    <t>Vnos podatkov elektro kablovoda v kataster GJI (GIS). Izvede upravljavec el. kablovoda</t>
  </si>
  <si>
    <t>Objekt:</t>
  </si>
  <si>
    <t>SEKUNDARNA FEKALNA KANALIZACIJA NOVA VAS PRI MOKRICAH</t>
  </si>
  <si>
    <t>Lokacija:</t>
  </si>
  <si>
    <t>NOVA VAS PRI MOKRICAH, OBČINA BREŽICE</t>
  </si>
  <si>
    <t>Investitor</t>
  </si>
  <si>
    <t>OBČINA BREŽICE, C.p.b. 18, 8250 Brežice</t>
  </si>
  <si>
    <t>Pripravljalna dela</t>
  </si>
  <si>
    <t xml:space="preserve">Geodetska  dela </t>
  </si>
  <si>
    <t xml:space="preserve">Rušitvena dela </t>
  </si>
  <si>
    <t>Kanalizacija</t>
  </si>
  <si>
    <t>Zgornji ustroj</t>
  </si>
  <si>
    <t>Asfalterska dela</t>
  </si>
  <si>
    <t>Hortikultura</t>
  </si>
  <si>
    <t>Razno</t>
  </si>
  <si>
    <t>SKUPAJ (postavke 1 do 8)</t>
  </si>
  <si>
    <t>Izvajalec del mora v enotnih cenah zajeti naslednje:</t>
  </si>
  <si>
    <t>- sprotno vnašanje vseh sprememb, ki nastajajo med gradnjo v projekt PZI , ter sprotno pridobivanje soglasja od odgovornega projektanta,</t>
  </si>
  <si>
    <t>- izdelava DOKAZILA O ZANESLJIVOSTI skladno s Pravilnikom o obliki in vsebini dokazila o zanesljivosti objekta v dveh izvodih,</t>
  </si>
  <si>
    <t xml:space="preserve">- finalno čiščenje po končanih delih.  </t>
  </si>
  <si>
    <t>enota</t>
  </si>
  <si>
    <t>količina</t>
  </si>
  <si>
    <t>cena
na enoto</t>
  </si>
  <si>
    <t>skupaj</t>
  </si>
  <si>
    <t>Ureditev gradbišča skladno z  varnostnim načrtom, ki obsega naslednja dela:</t>
  </si>
  <si>
    <t>kpl.</t>
  </si>
  <si>
    <t>1.1</t>
  </si>
  <si>
    <t>Postavitev gradbiščne ograje</t>
  </si>
  <si>
    <t>1.2</t>
  </si>
  <si>
    <t>Postavitev gradbiščnega kontejnera</t>
  </si>
  <si>
    <t>1.3</t>
  </si>
  <si>
    <t>Omarica prve pomoči</t>
  </si>
  <si>
    <t>1.4</t>
  </si>
  <si>
    <t>Gasilnik</t>
  </si>
  <si>
    <t>1.5</t>
  </si>
  <si>
    <t>Gradbiščni el. priključek skupaj z ozemlitvijo in meritvami</t>
  </si>
  <si>
    <t>1.6</t>
  </si>
  <si>
    <t>Postavitev gradbene table skladno s Pravilnikom o gradbiščih</t>
  </si>
  <si>
    <t>1.7</t>
  </si>
  <si>
    <t>Postavitev kemičnega WC-ja na gradbišču</t>
  </si>
  <si>
    <t>1.8</t>
  </si>
  <si>
    <t>Ureditev dovozne poti</t>
  </si>
  <si>
    <t>1.9</t>
  </si>
  <si>
    <t>Dobava in namestitev varnostnih znakov in opozorilnih tabel po zahtevah varnostnega načrta in koordinatorja.</t>
  </si>
  <si>
    <t>Zakoličba obstoječih komunalnih vodov s prisotnostjo vseh upravljavcev.</t>
  </si>
  <si>
    <t xml:space="preserve">Izvedba  zapore cestišča, vključno z izdelavo Elaborata cestne zapore s stroški pridobitve soglasja in postavitve 
ter odstranitve prometne signalizacije, z vsem potrebnim vzdrževanjem v času gradnje fekalne kanalizacije.
</t>
  </si>
  <si>
    <t>Izdelava Varnostnega načrta gradbišča, skladno z veljavno zakonodajo.</t>
  </si>
  <si>
    <t>Nadzor upravljavca kanalizacije med gradnjo.</t>
  </si>
  <si>
    <t>Režijsko delo za potrebe izvedbe priključkov ki obsega:</t>
  </si>
  <si>
    <t xml:space="preserve"> - preverba kote iztoka iz obstoječe greznice,</t>
  </si>
  <si>
    <t xml:space="preserve"> - določitev lokacije hišnega priključka,</t>
  </si>
  <si>
    <t xml:space="preserve"> - izdelava zapisnika o hišnem priključku.</t>
  </si>
  <si>
    <t>Skupaj pripravljalna dela:</t>
  </si>
  <si>
    <t>Zakoličba fekalne kanalizacije skladno z zakoličbenim elaboratom. Obračun po karakterističnih točkah (jaški, lomi, križanja z obstoječimi vodi GJI,... )</t>
  </si>
  <si>
    <t>kom.</t>
  </si>
  <si>
    <t xml:space="preserve">Geodetski posnetek komunalne infrastrukture pred zasipavanjem cevi in instalacij. </t>
  </si>
  <si>
    <t>Stroški izdelave geodetskega posnetka kanalizacije po končanih delih v treh izvodih v GIS formatu.</t>
  </si>
  <si>
    <t>Skupaj geodetska dela:</t>
  </si>
  <si>
    <t>SPLOŠNO</t>
  </si>
  <si>
    <t>Izvajalec mora izvajati dela skladno z Načrtom gospodarjenja z gradbenimi odpadki.</t>
  </si>
  <si>
    <t>Vse odpadke je potrebno oddati zbiralcu gradbenih odpadkov, ki v skladu s predpisi opravlja dejavnost zbiranje gradbenih odpadkov. Zbiralec gradbenih odpadkov lahko opravlja dejavnost, ko pridobi dovoljenje ministrstva, pristojnega za varstvo okolja.</t>
  </si>
  <si>
    <t>Izvajalec mora za vse odpadke, ki nastanejo kot posledica rušitev, voditi evidenčne liste o odvozu pooblaščenemu zbiralcu.</t>
  </si>
  <si>
    <t>Rezanje asfalta</t>
  </si>
  <si>
    <t xml:space="preserve">Strojno rušenje obstoječega asfalta, z nakladanjem ruševin in odvoz v javno deponijo, vključno s plačilom ustrezne pristojbine. </t>
  </si>
  <si>
    <r>
      <t>m</t>
    </r>
    <r>
      <rPr>
        <vertAlign val="superscript"/>
        <sz val="10"/>
        <rFont val="Arial CE"/>
        <charset val="238"/>
      </rPr>
      <t>2</t>
    </r>
  </si>
  <si>
    <t>Rušenje nosilnih elementov konstrukcije iz armiranega betona (oporni zidovi, talne plošče, temelji ograj...), z nakladanjem ruševin in odvoz na javno deponijo, vključno s plačilom ustrezne pristojbine.</t>
  </si>
  <si>
    <r>
      <t>m</t>
    </r>
    <r>
      <rPr>
        <vertAlign val="superscript"/>
        <sz val="10"/>
        <rFont val="Arial CE"/>
        <charset val="238"/>
      </rPr>
      <t>3</t>
    </r>
  </si>
  <si>
    <t>Rušenje žične ograje, z nakladanjem ruševin in odvozom na javno deponijo, vključno s plačilom ustrezne pristojbine.</t>
  </si>
  <si>
    <t>Skupaj rušitvena dela:</t>
  </si>
  <si>
    <t>Kanalizacija splošno: 
Pri izvedbi izkopov se za širino izkopa jarkov upošteva zunanji premer cevi + 20 cm na vsako stran. Če je globina izkopa večja od 100 cm, mora biti naklon zemljine tolikšen, da omogoča varno delo. Do gobine izkopa 100 cm je lahko naklon zemljine 90°. Izkopi za jaške se obračunavajo po istih kriterijih kot temelji. Vsi spoji med cevmi, in cevmi z jaški, morajo biti vodotesni. Izvajalec odgovarja za škodo pri izvedbi del, nastalo izven območja polaganja kanalizacije. Pri izkopih je upoštevana III. ktg. zemljišča, če je pri posameznih postavkah zemeljskih del navedena drugačna kategorija zemljišča, potem je potrebno upoštevati tam določeno kategorijo. V kolikor izvajalec ugotovi, da kategorija zamljine odstopa od predvidene po projektu, mora o tem takoj obvestiti nadzorno službo, da potrdi ugotovljeno odstopanje. V kolikor izvajalec tega ne stori, kasneje ni možno uveljavljati razliko v ceni.</t>
  </si>
  <si>
    <r>
      <t>Izkope obračunavamo v m</t>
    </r>
    <r>
      <rPr>
        <vertAlign val="superscript"/>
        <sz val="10"/>
        <rFont val="Arial CE"/>
        <family val="2"/>
        <charset val="238"/>
      </rPr>
      <t>3</t>
    </r>
    <r>
      <rPr>
        <sz val="10"/>
        <rFont val="Arial CE"/>
        <family val="2"/>
        <charset val="238"/>
      </rPr>
      <t xml:space="preserve"> raščenih tal. Izvajalcu se prizna samo količina dejansko opravljenega izkopa. Pri izkopih globljih od 100 cm je potrebno izvajati varnostne ukrepe, ki preprečujejo zrušitev zemeljskih plasti.</t>
    </r>
  </si>
  <si>
    <t>FEKALNA KANALIZACIJA - PRIMARNI GRAVITACIJSKI VODI:</t>
  </si>
  <si>
    <t xml:space="preserve">Zavarovanje zakoličene osi. </t>
  </si>
  <si>
    <t>Izkop tampona pod asfaltno cesto, deponiranje le-tega na gradbišču. Po odobrtvi geomehanika se lahko tampon uporabi za zasip jarka fekalne kanalizacije, v nasprotnem primeru se ga odpelje na deponijo (ocena).</t>
  </si>
  <si>
    <t xml:space="preserve">Strojni zkop jarka za kanalizacijo, s selekcioniranjem izkopanega materiala in odmet na rob izkopa. Širina jarkov do 2,0 m in globine do 4,0 m. </t>
  </si>
  <si>
    <t xml:space="preserve">Ročni izkop jarka (na mestih križanj) za kanalizacijo, s selekcioniranjem izkopanega materiala in odmet na rob izkopa. Širina jarkov do 2,00 in globine  do 4,0 m. </t>
  </si>
  <si>
    <t xml:space="preserve">Razpiranje jarkov s standardnim jeklenim dvostranskim opažem za razpiranje; obvezno za jarke, katerih globina presega 100 cm.  </t>
  </si>
  <si>
    <r>
      <t>Planiranje dna kanala z natančnostjo +- 1 cm. Planiranje z odkopom ali nasipom do 0,005 m</t>
    </r>
    <r>
      <rPr>
        <vertAlign val="superscript"/>
        <sz val="10"/>
        <rFont val="Arial CE"/>
        <family val="2"/>
        <charset val="238"/>
      </rPr>
      <t>3</t>
    </r>
    <r>
      <rPr>
        <sz val="10"/>
        <rFont val="Arial CE"/>
        <family val="2"/>
        <charset val="238"/>
      </rPr>
      <t xml:space="preserve">/m. </t>
    </r>
  </si>
  <si>
    <t>Izdelava posteljice pred polaganjem kanalizacijskih cevi s peskom 0-8 mm, debeline cca 10 cm, dobava, razgrinjanje in planiranje. Obračun v zbitem stanju.</t>
  </si>
  <si>
    <t>Dobava in polaganje kanalizacijskih cevi PVC-UK SN8, dolžine cevi 5 m, v predvidenih padcih po projektu med dvema jaškoma, v predhodno profilirano peščeno posteljico. Stiki se tesnijo z gumi tesnilom.
Cena zajema dobavo in polaganje kanalizacijskih PVC cevi, minimalne obodne togosti SN &gt; 8kN/m2. Cevi ki imajo manj kot 0,80 m prekritja nad temenom cevi, je potrebno obbetonirati (obbetoniranje je predvideno v ločeni postavki).</t>
  </si>
  <si>
    <t>9.1</t>
  </si>
  <si>
    <t>DN 250</t>
  </si>
  <si>
    <t>9.2</t>
  </si>
  <si>
    <t>DN200</t>
  </si>
  <si>
    <t>Zasip kanalizacijskih cevi ob bok cevi ter min 20 cm nad temenom s peskom 0-8 mm,  razgrinjanje, planiranje. Obračun v zbitem stanju.</t>
  </si>
  <si>
    <t>Izvedba preizkusa vodotesnosti kanalizacije (cevi in jaški) pred zasipom  cevi po določilih SIST EN 1610.</t>
  </si>
  <si>
    <t>11.1</t>
  </si>
  <si>
    <t>jaški</t>
  </si>
  <si>
    <t>11.2</t>
  </si>
  <si>
    <t>cevi</t>
  </si>
  <si>
    <t>Zasip kanalizacijskih cevi z materialom od izkopa,  razgrinjanje, planiranje in  nabijanje v plasteh do potrebne zbitosti. Obračun v zbitem stanju (ocena).</t>
  </si>
  <si>
    <t>Zasip kanalizacijskih cevi z drobljencem 0-32 mm (vgrajuje se lahko samo material z atestom), razgrinjanje, planiranje in  nabijanje v plasteh do potrebne zbitosti (Ev2&gt;80MPa, Ev2/Ev1&lt;2). Obračun v zbitem stanju.</t>
  </si>
  <si>
    <t xml:space="preserve">Odvoz viška izkopanega materiala z nakladanjem zemljine na prevozno sredstvo in odvozom na trajno deponijo v oddaljenosti do 10 km.  </t>
  </si>
  <si>
    <r>
      <t xml:space="preserve">Izdelava, dobava in vgradnja montažnih prefabriciranih </t>
    </r>
    <r>
      <rPr>
        <b/>
        <sz val="10"/>
        <rFont val="Arial CE"/>
        <family val="2"/>
        <charset val="238"/>
      </rPr>
      <t>revizijskih jaškov</t>
    </r>
    <r>
      <rPr>
        <sz val="10"/>
        <rFont val="Arial CE"/>
        <family val="2"/>
        <charset val="238"/>
      </rPr>
      <t xml:space="preserve"> iz armiranega betona (vgradnja po navodilu dobavitelja, kot npr. NIVO CELJE - ali enakovredno), s prenosi na gradbišče in s pomožnimi deli.  Cena vsebuje tudi izkop, zasip, pokrov iz duktilne litine </t>
    </r>
    <r>
      <rPr>
        <sz val="10"/>
        <rFont val="Symbol"/>
        <family val="1"/>
        <charset val="2"/>
      </rPr>
      <t>f</t>
    </r>
    <r>
      <rPr>
        <sz val="10"/>
        <rFont val="Arial CE"/>
        <family val="2"/>
        <charset val="238"/>
      </rPr>
      <t xml:space="preserve"> 60 cm, nosilnosti D</t>
    </r>
    <r>
      <rPr>
        <b/>
        <sz val="10"/>
        <rFont val="Arial CE"/>
        <family val="2"/>
        <charset val="238"/>
      </rPr>
      <t xml:space="preserve"> 400 (protihrupni) - z napisom kanalizacija, izdelava AB venca</t>
    </r>
    <r>
      <rPr>
        <sz val="10"/>
        <rFont val="Arial CE"/>
        <family val="2"/>
        <charset val="238"/>
      </rPr>
      <t>, izvedba priklučkov na revizijski jašek.</t>
    </r>
  </si>
  <si>
    <t>Globina:</t>
  </si>
  <si>
    <t>15.1</t>
  </si>
  <si>
    <r>
      <t xml:space="preserve">h </t>
    </r>
    <r>
      <rPr>
        <sz val="10"/>
        <rFont val="Segoe UI"/>
        <family val="2"/>
        <charset val="238"/>
      </rPr>
      <t>≤</t>
    </r>
    <r>
      <rPr>
        <sz val="10"/>
        <rFont val="Arial CE"/>
        <family val="2"/>
        <charset val="238"/>
      </rPr>
      <t xml:space="preserve"> 1,00  m</t>
    </r>
  </si>
  <si>
    <t>15.2</t>
  </si>
  <si>
    <t>1,00 m &lt; h &lt; 2,00 m</t>
  </si>
  <si>
    <t>15.3</t>
  </si>
  <si>
    <t>2,00 m &lt; h &lt; 3,00 m</t>
  </si>
  <si>
    <t>15.4</t>
  </si>
  <si>
    <t>3,00 m &lt; h &lt; 4,00 m</t>
  </si>
  <si>
    <t>Črpanje vode iz gradbene jame v času gradnje.</t>
  </si>
  <si>
    <t>Pregled kanalizacije s TV kamero, izdelava posnetka v elektronski obliki.</t>
  </si>
  <si>
    <t>Geomehanski nadzor v času gradnje (prevzem temeljnih tal, opravljanje meritev zbitosti planuma, nasipov,...); skupaj z izdelavo končnega poročila.</t>
  </si>
  <si>
    <t>Dobava in vgrajevanje betona C 16/20 za obbetoniranje cevi, ki nimajo potrebenga minimalnega prekritja nad temenom cevi.</t>
  </si>
  <si>
    <t>Priključitev predvidenih cevovodov fekalne kanalizacije na obstoječo primarno kanalizacijo v obstoječih revizijskih jaških; preboj obstoječega kanalizacijskega jaška, izdelava odprtine, vgradnja prehodnega tesnila, čiščenje pred vstavljanjem tesnil, montaža. Ročni izkop v neposredni bližini jaška zajet v posebni postavki.</t>
  </si>
  <si>
    <t>Priključitev obstoječih cevovodov fekalne kanalizacije na predvidene kanale v predvidenih revizijskih jaških; rezanje obstoječih cevovodov na mero, vgradnja prehodnega tesnila, montaža. Ročni izkop v neposredni bližini obstoječih cevovodov zajet v posebni postavki.</t>
  </si>
  <si>
    <t>FEKALNA KANALIZACIJA - ODCEPI ZA HIŠNE PRIKLJUČKE:</t>
  </si>
  <si>
    <t>22.</t>
  </si>
  <si>
    <t xml:space="preserve">Izkop jarka za kanalizacijo, s selekcioniranjem izkopanega materiala in odmet na rob  izkopa.  Širina jarkov do 1,00 m in globine do 2,0 m. </t>
  </si>
  <si>
    <t>23.</t>
  </si>
  <si>
    <t>24.</t>
  </si>
  <si>
    <t>Izdelava posteljice pred polaganjem kanalizacijskih cevi s peskom 0-8 mm debeline cca 10 cm, dobava, razgrinjanje in planiranje (obračun v zbitem stanju).</t>
  </si>
  <si>
    <t>25.</t>
  </si>
  <si>
    <t>Dobava in polaganje kanalizacijskih cevi PVC-UK SN8, dolžine cevi 5 m, v predvidenih padcih po projektu, v predhodno profilirano peščeno posteljico. Stiki se tesnijo z gumi tesnilom.
Cena zajema dobavo in polaganje kanalizacijskih PVC cevi, minimalne obodne togosti SN &gt; 8kN/m2. Cevi ki imajo manj kot 0,80 m prekritja nad temenom cevi, je potrebno obbetonirati (obbetoniranje je predvideno v ločeni postavki).</t>
  </si>
  <si>
    <t>25.1</t>
  </si>
  <si>
    <t>DN 125</t>
  </si>
  <si>
    <t>26.</t>
  </si>
  <si>
    <t>Zasip kanalizacijskih cevi ob bok cevi ter min 20 cm nad temenom s peskom 0-8 mm,  razgrinjanje, planiranje (obračun v zbitem stanju)</t>
  </si>
  <si>
    <t>27.</t>
  </si>
  <si>
    <t>Zasip kanalizacijskih cevi z drobljencem 0-32mm (vgrajuje se lahko samo material z atestom), razgrinjanje, planiranje in  nabijanje v plasteh do potrebne zbitosti (Ev2&gt;80MPa, Ev2/Ev1&lt;2). Obračun v zbitem stanju.</t>
  </si>
  <si>
    <t>28.</t>
  </si>
  <si>
    <t xml:space="preserve">Odvoz viška izkopanega materiala z nakladanjem zemljine na prevozno sredstvo in odvozom na trajno deponijo na razdalji do 10 km.  </t>
  </si>
  <si>
    <t>29.</t>
  </si>
  <si>
    <t>Izvedba priključkov na AB revizijske jaške.</t>
  </si>
  <si>
    <t>Skupaj kanalizacija:</t>
  </si>
  <si>
    <t>POVOZNE POVRŠINE</t>
  </si>
  <si>
    <t xml:space="preserve">Izdelava tamponske plasti z drobljencem 0-32mm (vgrajuje se lahko samo material z atestom) v debelini 0.40 cm, z dobavo materiala, transporti, razgrinjanjem, planiranjem in  nabijanjem v plasteh po 30 cm do potrebne zbitosti (Ev2&gt;100MPa, Ev2/Ev1&lt;2). </t>
  </si>
  <si>
    <t>Tampon izvesti v padcih proti talnim požiralnikom.</t>
  </si>
  <si>
    <r>
      <t>Obračun po m</t>
    </r>
    <r>
      <rPr>
        <vertAlign val="superscript"/>
        <sz val="10"/>
        <color indexed="8"/>
        <rFont val="Arial CE"/>
        <family val="2"/>
        <charset val="238"/>
      </rPr>
      <t>3</t>
    </r>
    <r>
      <rPr>
        <sz val="10"/>
        <color indexed="8"/>
        <rFont val="Arial CE"/>
        <family val="2"/>
        <charset val="238"/>
      </rPr>
      <t xml:space="preserve"> vgrajenega tampona - zbito stanje.</t>
    </r>
  </si>
  <si>
    <t>Finalna izravnava  planuma tampona z drobnozrnatim peskom 0-4 v sloju debeline 0.5 - 2 cm.</t>
  </si>
  <si>
    <t>Skupaj zgornji ustroj:</t>
  </si>
  <si>
    <t xml:space="preserve">Pobrizg gramoznega planuma oz. obstoječega asfalta, z bitumnom za asfaltni sloj, zaradi boljše povezave. </t>
  </si>
  <si>
    <t xml:space="preserve">Izdelava obrabne in zaporne plasti bituminizirane zmesi AC 11 surf B 50/70 A3 v debelini 3 cm (32 273) </t>
  </si>
  <si>
    <t xml:space="preserve">Izdelava zgornje nosilne plasti bituminiziranega drobljenca AC 22 base B 50/70 A3, zrnavosti 0/22 ali 0/32 mm v debelini 7 cm (31555). </t>
  </si>
  <si>
    <t>Skupaj asfalterska dela:</t>
  </si>
  <si>
    <t xml:space="preserve">Frezanje obstoječih travnih površin, grabljenje,  pobiranje kamnov, fino planiranje s točnostjo +- 3 cm, setev travne mešanice in valjanje ter 1 × zalivanje.  </t>
  </si>
  <si>
    <t>Skupaj hortikultura:</t>
  </si>
  <si>
    <t>Sprotno vnašanje vseh sprememb, ki nastajajo med gradnjo v projekt PZI (v elektronski obliki), ter sprotno pridobivanje soglasja od odgovornega projektanta.</t>
  </si>
  <si>
    <t>Projektantski nadzor in spremljanje gradnje.</t>
  </si>
  <si>
    <t>Vnos podatkov v kataster GJI (izvede upravljavec kanalizacije).</t>
  </si>
  <si>
    <t>Skupaj razno:</t>
  </si>
  <si>
    <t>objekta:        SEKUNDARNA FEKALNA KANALIZACIJA NOVA VAS PRI MOKRICAH - ŽAGA</t>
  </si>
  <si>
    <t xml:space="preserve">                    SEKUNDARNA FEKALNA KANALIZACIJA NOVA VAS PRI MOKRICAH</t>
  </si>
  <si>
    <t>1. ŽAGA - GRAVITACIJSKA KANALA K1 in K2</t>
  </si>
  <si>
    <t>5. FK NOVA VAS PRI MOKRICAH</t>
  </si>
  <si>
    <t xml:space="preserve">Sodelovanje odgovornega projektanta - izdelava manjših projektnih rešitev za spremembe v času gradnje ter sprotno potrjevanje in vnašanje sprememb v projekt PZI - v aktivni elektronski obliki </t>
  </si>
  <si>
    <t>Projektantski nadzor in usklajevanje projekta z dejansko ugotovljenim stanjem na terenu</t>
  </si>
  <si>
    <t>Izdelava projekta izvedenih del - PID, v treh tiskanih izvodih ter 1x CD z aktivno elektronsko obliko.</t>
  </si>
  <si>
    <t>Izdelava projekta izvedenih del (vključno z elektro deli) - PID, v treh tiskanih izvodih ter 1x CD z aktivno elektronsko obliko.</t>
  </si>
  <si>
    <t>Sodelovanje odgovornega projektanta - izdelava manjših projektnih rešitev za spremembe v času gradnje ter sprotno potrjevanje in vnašanje sprememb v projekt PZI - v aktivni elektronski obliki</t>
  </si>
  <si>
    <t>SKUPAJ (brez DDV)</t>
  </si>
  <si>
    <t>REKAPITULACIJA</t>
  </si>
  <si>
    <t>6. NEPREDVIDENA DELA (5% od 1.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</si>
</sst>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1]"/>
    <numFmt numFmtId="165" formatCode="#,##0.00\ [$€-1]"/>
    <numFmt numFmtId="166" formatCode="#,##0.00\ &quot;€&quot;"/>
    <numFmt numFmtId="167" formatCode="#,##0.00\ _S_I_T"/>
    <numFmt numFmtId="168" formatCode="0.00_)"/>
    <numFmt numFmtId="169" formatCode="0.0_)"/>
    <numFmt numFmtId="170" formatCode="#,##0.00\ [$€-424];[Red]\-#,##0.00\ [$€-424]"/>
  </numFmts>
  <fonts count="112">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2"/>
      <name val="Arial"/>
      <family val="2"/>
      <charset val="238"/>
    </font>
    <font>
      <b/>
      <sz val="12"/>
      <name val="Arial CE"/>
      <family val="2"/>
      <charset val="238"/>
    </font>
    <font>
      <sz val="12"/>
      <color theme="1"/>
      <name val="Calibri"/>
      <family val="2"/>
      <charset val="238"/>
      <scheme val="minor"/>
    </font>
    <font>
      <sz val="10"/>
      <name val="Arial"/>
      <family val="2"/>
      <charset val="238"/>
    </font>
    <font>
      <sz val="11"/>
      <name val="Arial"/>
      <family val="2"/>
    </font>
    <font>
      <b/>
      <sz val="11"/>
      <name val="Arial"/>
      <family val="2"/>
    </font>
    <font>
      <sz val="11"/>
      <name val="Arial"/>
      <family val="2"/>
      <charset val="238"/>
    </font>
    <font>
      <sz val="11"/>
      <name val="Calibri"/>
      <family val="2"/>
      <charset val="238"/>
      <scheme val="minor"/>
    </font>
    <font>
      <sz val="11"/>
      <name val=".HelveSL"/>
    </font>
    <font>
      <b/>
      <sz val="11"/>
      <name val="Arial CE"/>
      <family val="2"/>
      <charset val="238"/>
    </font>
    <font>
      <sz val="12"/>
      <name val=".HelveSL"/>
    </font>
    <font>
      <b/>
      <sz val="12"/>
      <name val="Arial"/>
      <family val="2"/>
      <charset val="238"/>
    </font>
    <font>
      <b/>
      <sz val="12"/>
      <color theme="1"/>
      <name val="Calibri"/>
      <family val="2"/>
      <charset val="238"/>
      <scheme val="minor"/>
    </font>
    <font>
      <b/>
      <sz val="12"/>
      <name val="Arial"/>
      <family val="2"/>
    </font>
    <font>
      <b/>
      <sz val="10"/>
      <name val="Arial"/>
      <family val="2"/>
    </font>
    <font>
      <sz val="10"/>
      <name val="Arial"/>
      <family val="2"/>
    </font>
    <font>
      <b/>
      <sz val="10"/>
      <name val="Arial"/>
      <family val="2"/>
      <charset val="238"/>
    </font>
    <font>
      <b/>
      <sz val="11"/>
      <color theme="1"/>
      <name val="Arial"/>
      <family val="2"/>
      <charset val="238"/>
    </font>
    <font>
      <sz val="11"/>
      <color theme="1"/>
      <name val="Arial"/>
      <family val="2"/>
      <charset val="238"/>
    </font>
    <font>
      <sz val="10"/>
      <color rgb="FFFF0000"/>
      <name val="Arial"/>
      <family val="2"/>
    </font>
    <font>
      <b/>
      <sz val="12"/>
      <name val="SSPalatino"/>
      <charset val="238"/>
    </font>
    <font>
      <b/>
      <sz val="9"/>
      <color theme="1"/>
      <name val="Arial"/>
      <family val="2"/>
      <charset val="238"/>
    </font>
    <font>
      <b/>
      <sz val="10"/>
      <name val="Arial CE"/>
      <family val="2"/>
      <charset val="238"/>
    </font>
    <font>
      <sz val="10"/>
      <name val="Arial CE"/>
      <family val="2"/>
      <charset val="238"/>
    </font>
    <font>
      <sz val="10"/>
      <name val="Arial CE"/>
    </font>
    <font>
      <sz val="10"/>
      <name val="Arial CE"/>
      <charset val="238"/>
    </font>
    <font>
      <sz val="10"/>
      <color indexed="10"/>
      <name val="Arial"/>
      <family val="2"/>
      <charset val="238"/>
    </font>
    <font>
      <b/>
      <sz val="10"/>
      <name val="Arial CE"/>
      <charset val="238"/>
    </font>
    <font>
      <sz val="10"/>
      <name val="Symbol"/>
      <family val="1"/>
      <charset val="2"/>
    </font>
    <font>
      <sz val="10"/>
      <color rgb="FFFF0000"/>
      <name val="Arial CE"/>
      <family val="2"/>
      <charset val="238"/>
    </font>
    <font>
      <b/>
      <sz val="10"/>
      <name val=".HelveSL"/>
      <charset val="238"/>
    </font>
    <font>
      <sz val="9"/>
      <name val="Arial CE"/>
      <family val="2"/>
      <charset val="238"/>
    </font>
    <font>
      <sz val="11"/>
      <name val="Arial CE"/>
      <charset val="238"/>
    </font>
    <font>
      <sz val="11"/>
      <name val="Arial CE"/>
      <family val="2"/>
      <charset val="238"/>
    </font>
    <font>
      <sz val="10"/>
      <color theme="1"/>
      <name val="Arial"/>
      <family val="2"/>
      <charset val="238"/>
    </font>
    <font>
      <b/>
      <sz val="10"/>
      <color theme="1"/>
      <name val="Arial"/>
      <family val="2"/>
      <charset val="238"/>
    </font>
    <font>
      <sz val="10"/>
      <color rgb="FFFF0000"/>
      <name val="Arial"/>
      <family val="2"/>
      <charset val="238"/>
    </font>
    <font>
      <u/>
      <sz val="10"/>
      <name val="Arial"/>
      <family val="2"/>
      <charset val="238"/>
    </font>
    <font>
      <b/>
      <sz val="10"/>
      <color indexed="10"/>
      <name val="Arial"/>
      <family val="2"/>
      <charset val="238"/>
    </font>
    <font>
      <sz val="12"/>
      <color indexed="10"/>
      <name val="Arial"/>
      <family val="2"/>
      <charset val="238"/>
    </font>
    <font>
      <u/>
      <sz val="10"/>
      <color indexed="10"/>
      <name val="Arial"/>
      <family val="2"/>
      <charset val="238"/>
    </font>
    <font>
      <b/>
      <sz val="36"/>
      <color indexed="10"/>
      <name val="Arial"/>
      <family val="2"/>
      <charset val="238"/>
    </font>
    <font>
      <sz val="12"/>
      <color rgb="FFFF0000"/>
      <name val="Arial"/>
      <family val="2"/>
      <charset val="238"/>
    </font>
    <font>
      <sz val="10"/>
      <name val="Calibri"/>
      <family val="2"/>
      <charset val="238"/>
    </font>
    <font>
      <sz val="10"/>
      <name val="Tw Cen MT"/>
      <family val="2"/>
      <charset val="238"/>
    </font>
    <font>
      <sz val="10"/>
      <color indexed="8"/>
      <name val="Tw Cen MT"/>
      <family val="2"/>
      <charset val="238"/>
    </font>
    <font>
      <sz val="10"/>
      <name val="Arial"/>
      <family val="2"/>
      <charset val="1"/>
    </font>
    <font>
      <b/>
      <sz val="14"/>
      <name val="Tw Cen MT Condensed"/>
      <family val="2"/>
      <charset val="238"/>
    </font>
    <font>
      <b/>
      <sz val="14"/>
      <name val="Tw Cen MT"/>
      <family val="2"/>
      <charset val="238"/>
    </font>
    <font>
      <sz val="14"/>
      <name val="Tw Cen MT"/>
      <family val="2"/>
      <charset val="238"/>
    </font>
    <font>
      <b/>
      <sz val="14"/>
      <color theme="0"/>
      <name val="Tw Cen MT Condensed"/>
      <family val="2"/>
      <charset val="238"/>
    </font>
    <font>
      <b/>
      <sz val="14"/>
      <color theme="0"/>
      <name val="Tw Cen MT"/>
      <family val="2"/>
      <charset val="238"/>
    </font>
    <font>
      <sz val="14"/>
      <color theme="0"/>
      <name val="Tw Cen MT"/>
      <family val="2"/>
      <charset val="238"/>
    </font>
    <font>
      <sz val="10"/>
      <color theme="0"/>
      <name val="Arial"/>
      <family val="2"/>
      <charset val="1"/>
    </font>
    <font>
      <sz val="10"/>
      <name val="Tw Cen MT Condensed"/>
      <family val="2"/>
      <charset val="238"/>
    </font>
    <font>
      <b/>
      <sz val="12"/>
      <name val="Tw Cen MT"/>
      <family val="2"/>
      <charset val="238"/>
    </font>
    <font>
      <sz val="12"/>
      <name val="Tw Cen MT"/>
      <family val="2"/>
      <charset val="238"/>
    </font>
    <font>
      <sz val="11"/>
      <name val="Tw Cen MT"/>
      <family val="2"/>
      <charset val="238"/>
    </font>
    <font>
      <b/>
      <sz val="10"/>
      <name val="Tw Cen MT"/>
      <family val="2"/>
      <charset val="238"/>
    </font>
    <font>
      <b/>
      <sz val="8"/>
      <name val="Tw Cen MT"/>
      <family val="2"/>
      <charset val="238"/>
    </font>
    <font>
      <sz val="9"/>
      <name val="Tw Cen MT"/>
      <family val="2"/>
      <charset val="238"/>
    </font>
    <font>
      <b/>
      <sz val="9"/>
      <name val="Tw Cen MT"/>
      <family val="2"/>
      <charset val="238"/>
    </font>
    <font>
      <i/>
      <u/>
      <sz val="11"/>
      <name val="Tw Cen MT"/>
      <family val="2"/>
      <charset val="238"/>
    </font>
    <font>
      <b/>
      <u/>
      <sz val="14"/>
      <name val="Tw Cen MT"/>
      <family val="2"/>
      <charset val="238"/>
    </font>
    <font>
      <b/>
      <u/>
      <sz val="12"/>
      <name val="Tw Cen MT"/>
      <family val="2"/>
      <charset val="238"/>
    </font>
    <font>
      <i/>
      <u/>
      <sz val="10"/>
      <name val="Tw Cen MT"/>
      <family val="2"/>
      <charset val="238"/>
    </font>
    <font>
      <i/>
      <u/>
      <sz val="11"/>
      <color theme="0" tint="-0.249977111117893"/>
      <name val="Tw Cen MT"/>
      <family val="2"/>
      <charset val="238"/>
    </font>
    <font>
      <sz val="11"/>
      <color indexed="10"/>
      <name val="Tw Cen MT"/>
      <family val="2"/>
      <charset val="238"/>
    </font>
    <font>
      <sz val="11"/>
      <color indexed="8"/>
      <name val="Tw Cen MT"/>
      <family val="2"/>
      <charset val="238"/>
    </font>
    <font>
      <b/>
      <sz val="12"/>
      <name val="Tw Cen MT Condensed"/>
      <family val="2"/>
      <charset val="238"/>
    </font>
    <font>
      <i/>
      <sz val="8"/>
      <name val="Switzerland"/>
      <charset val="238"/>
    </font>
    <font>
      <sz val="10"/>
      <color indexed="8"/>
      <name val="Tw Cen MT Condensed"/>
      <family val="2"/>
      <charset val="238"/>
    </font>
    <font>
      <sz val="9"/>
      <color indexed="8"/>
      <name val="Tw Cen MT Condensed"/>
      <family val="2"/>
      <charset val="238"/>
    </font>
    <font>
      <sz val="9"/>
      <name val="Tw Cen MT Condensed"/>
      <family val="2"/>
      <charset val="238"/>
    </font>
    <font>
      <b/>
      <sz val="10"/>
      <name val="Tw Cen MT Condensed"/>
      <family val="2"/>
      <charset val="238"/>
    </font>
    <font>
      <b/>
      <i/>
      <sz val="12"/>
      <color indexed="10"/>
      <name val="Tw Cen MT Condensed"/>
      <family val="2"/>
      <charset val="238"/>
    </font>
    <font>
      <b/>
      <sz val="8"/>
      <name val="Tw Cen MT Condensed"/>
      <family val="2"/>
      <charset val="238"/>
    </font>
    <font>
      <sz val="8"/>
      <name val="Tw Cen MT"/>
      <family val="2"/>
      <charset val="238"/>
    </font>
    <font>
      <sz val="8"/>
      <color indexed="8"/>
      <name val="Tw Cen MT"/>
      <family val="2"/>
      <charset val="238"/>
    </font>
    <font>
      <sz val="10"/>
      <color indexed="10"/>
      <name val="Tw Cen MT"/>
      <family val="2"/>
      <charset val="238"/>
    </font>
    <font>
      <b/>
      <u/>
      <sz val="10"/>
      <name val="Tw Cen MT"/>
      <family val="2"/>
      <charset val="238"/>
    </font>
    <font>
      <u/>
      <sz val="10"/>
      <name val="Tw Cen MT"/>
      <family val="2"/>
      <charset val="238"/>
    </font>
    <font>
      <sz val="10"/>
      <color rgb="FFFF0000"/>
      <name val="Tw Cen MT"/>
      <family val="2"/>
      <charset val="238"/>
    </font>
    <font>
      <sz val="11"/>
      <color theme="0" tint="-0.249977111117893"/>
      <name val="Tw Cen MT"/>
      <family val="2"/>
      <charset val="238"/>
    </font>
    <font>
      <b/>
      <sz val="11"/>
      <name val="Tw Cen MT"/>
      <family val="2"/>
      <charset val="238"/>
    </font>
    <font>
      <sz val="10"/>
      <color theme="0" tint="-0.34998626667073579"/>
      <name val="Tw Cen MT"/>
      <family val="2"/>
      <charset val="238"/>
    </font>
    <font>
      <b/>
      <sz val="10"/>
      <color indexed="8"/>
      <name val="Tw Cen MT"/>
      <family val="2"/>
      <charset val="238"/>
    </font>
    <font>
      <sz val="8"/>
      <color rgb="FFFF0000"/>
      <name val="Tw Cen MT"/>
      <family val="2"/>
      <charset val="238"/>
    </font>
    <font>
      <b/>
      <sz val="10"/>
      <color rgb="FFFF0000"/>
      <name val="Tw Cen MT"/>
      <family val="2"/>
      <charset val="238"/>
    </font>
    <font>
      <sz val="10"/>
      <color rgb="FF00B050"/>
      <name val="Tw Cen MT"/>
      <family val="2"/>
      <charset val="238"/>
    </font>
    <font>
      <b/>
      <sz val="10"/>
      <color theme="0" tint="-0.34998626667073579"/>
      <name val="Tw Cen MT"/>
      <family val="2"/>
      <charset val="238"/>
    </font>
    <font>
      <sz val="10"/>
      <color theme="0" tint="-0.249977111117893"/>
      <name val="Tw Cen MT"/>
      <family val="2"/>
      <charset val="238"/>
    </font>
    <font>
      <sz val="10"/>
      <color rgb="FF222222"/>
      <name val="Tw Cen MT"/>
      <family val="2"/>
      <charset val="238"/>
    </font>
    <font>
      <sz val="10"/>
      <name val="Arial Narrow"/>
      <family val="2"/>
      <charset val="238"/>
    </font>
    <font>
      <sz val="10"/>
      <color rgb="FF222222"/>
      <name val="Arial"/>
      <family val="2"/>
      <charset val="238"/>
    </font>
    <font>
      <sz val="11"/>
      <name val="Arial Narrow"/>
      <family val="2"/>
      <charset val="238"/>
    </font>
    <font>
      <sz val="10"/>
      <color indexed="8"/>
      <name val="Arial"/>
      <family val="2"/>
      <charset val="1"/>
    </font>
    <font>
      <b/>
      <sz val="14"/>
      <name val="Arial"/>
      <family val="2"/>
      <charset val="238"/>
    </font>
    <font>
      <b/>
      <sz val="11"/>
      <name val="Arial"/>
      <family val="2"/>
      <charset val="238"/>
    </font>
    <font>
      <b/>
      <sz val="14"/>
      <name val="Arial CE"/>
      <family val="2"/>
      <charset val="238"/>
    </font>
    <font>
      <b/>
      <sz val="12"/>
      <name val="Arial CE"/>
      <charset val="238"/>
    </font>
    <font>
      <sz val="12"/>
      <name val="Arial CE"/>
      <family val="2"/>
      <charset val="238"/>
    </font>
    <font>
      <vertAlign val="superscript"/>
      <sz val="10"/>
      <name val="Arial CE"/>
      <charset val="238"/>
    </font>
    <font>
      <vertAlign val="superscript"/>
      <sz val="10"/>
      <name val="Arial CE"/>
      <family val="2"/>
      <charset val="238"/>
    </font>
    <font>
      <sz val="10"/>
      <name val="Segoe UI"/>
      <family val="2"/>
      <charset val="238"/>
    </font>
    <font>
      <vertAlign val="superscript"/>
      <sz val="10"/>
      <color indexed="8"/>
      <name val="Arial CE"/>
      <family val="2"/>
      <charset val="238"/>
    </font>
    <font>
      <sz val="10"/>
      <color indexed="8"/>
      <name val="Arial CE"/>
      <family val="2"/>
      <charset val="238"/>
    </font>
    <font>
      <b/>
      <sz val="10"/>
      <color indexed="8"/>
      <name val="Arial"/>
      <family val="2"/>
      <charset val="1"/>
    </font>
    <font>
      <b/>
      <sz val="10"/>
      <name val="Arial"/>
      <family val="2"/>
      <charset val="1"/>
    </font>
  </fonts>
  <fills count="9">
    <fill>
      <patternFill patternType="none"/>
    </fill>
    <fill>
      <patternFill patternType="gray125"/>
    </fill>
    <fill>
      <patternFill patternType="solid">
        <fgColor theme="7"/>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bgColor indexed="42"/>
      </patternFill>
    </fill>
    <fill>
      <patternFill patternType="solid">
        <fgColor theme="0" tint="-0.14999847407452621"/>
        <bgColor indexed="42"/>
      </patternFill>
    </fill>
    <fill>
      <patternFill patternType="solid">
        <fgColor rgb="FFFFC0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8"/>
      </top>
      <bottom style="thin">
        <color indexed="8"/>
      </bottom>
      <diagonal/>
    </border>
    <border>
      <left/>
      <right/>
      <top style="double">
        <color indexed="8"/>
      </top>
      <bottom style="double">
        <color indexed="8"/>
      </bottom>
      <diagonal/>
    </border>
    <border>
      <left/>
      <right/>
      <top style="thin">
        <color indexed="64"/>
      </top>
      <bottom style="double">
        <color indexed="64"/>
      </bottom>
      <diagonal/>
    </border>
    <border>
      <left style="thin">
        <color indexed="8"/>
      </left>
      <right/>
      <top style="thin">
        <color indexed="8"/>
      </top>
      <bottom style="thin">
        <color indexed="8"/>
      </bottom>
      <diagonal/>
    </border>
  </borders>
  <cellStyleXfs count="14">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6" fillId="0" borderId="0"/>
    <xf numFmtId="0" fontId="27" fillId="0" borderId="0"/>
    <xf numFmtId="0" fontId="3" fillId="0" borderId="0" applyNumberFormat="0" applyFill="0" applyBorder="0" applyAlignment="0" applyProtection="0"/>
    <xf numFmtId="0" fontId="28" fillId="0" borderId="0"/>
    <xf numFmtId="0" fontId="6" fillId="0" borderId="0"/>
    <xf numFmtId="0" fontId="27" fillId="0" borderId="0"/>
    <xf numFmtId="0" fontId="27" fillId="0" borderId="0"/>
    <xf numFmtId="0" fontId="6" fillId="0" borderId="0"/>
    <xf numFmtId="0" fontId="6" fillId="0" borderId="0"/>
    <xf numFmtId="49" fontId="73" fillId="0" borderId="0">
      <alignment horizontal="right" vertical="top"/>
    </xf>
    <xf numFmtId="0" fontId="26" fillId="0" borderId="0"/>
  </cellStyleXfs>
  <cellXfs count="691">
    <xf numFmtId="0" fontId="0" fillId="0" borderId="0" xfId="0"/>
    <xf numFmtId="49" fontId="4" fillId="0" borderId="0" xfId="2" applyNumberFormat="1" applyFont="1" applyAlignment="1">
      <alignment horizontal="left" vertical="top"/>
    </xf>
    <xf numFmtId="0" fontId="5" fillId="0" borderId="0" xfId="0" applyFont="1" applyAlignment="1">
      <alignment horizontal="left"/>
    </xf>
    <xf numFmtId="1" fontId="7" fillId="0" borderId="0" xfId="3" applyNumberFormat="1" applyFont="1" applyAlignment="1">
      <alignment horizontal="left" vertical="top"/>
    </xf>
    <xf numFmtId="1" fontId="8" fillId="0" borderId="0" xfId="0" applyNumberFormat="1" applyFont="1" applyAlignment="1">
      <alignment horizontal="left" vertical="top"/>
    </xf>
    <xf numFmtId="4" fontId="7" fillId="0" borderId="0" xfId="0" applyNumberFormat="1" applyFont="1" applyAlignment="1">
      <alignment vertical="top"/>
    </xf>
    <xf numFmtId="0" fontId="8" fillId="0" borderId="0" xfId="0" applyFont="1" applyAlignment="1">
      <alignment vertical="top"/>
    </xf>
    <xf numFmtId="0" fontId="1" fillId="0" borderId="0" xfId="0" applyFont="1"/>
    <xf numFmtId="1" fontId="8" fillId="0" borderId="0" xfId="3" applyNumberFormat="1" applyFont="1" applyAlignment="1">
      <alignment horizontal="left" vertical="top"/>
    </xf>
    <xf numFmtId="164" fontId="7" fillId="0" borderId="0" xfId="3" applyNumberFormat="1" applyFont="1" applyAlignment="1">
      <alignment vertical="top"/>
    </xf>
    <xf numFmtId="4" fontId="7" fillId="0" borderId="0" xfId="3" applyNumberFormat="1" applyFont="1" applyAlignment="1">
      <alignment vertical="top"/>
    </xf>
    <xf numFmtId="165" fontId="9" fillId="0" borderId="0" xfId="3" applyNumberFormat="1" applyFont="1" applyAlignment="1">
      <alignment vertical="top"/>
    </xf>
    <xf numFmtId="164" fontId="7" fillId="0" borderId="0" xfId="0" applyNumberFormat="1" applyFont="1" applyAlignment="1">
      <alignment vertical="top"/>
    </xf>
    <xf numFmtId="0" fontId="1" fillId="0" borderId="0" xfId="0" applyFont="1" applyAlignment="1">
      <alignment horizontal="left"/>
    </xf>
    <xf numFmtId="0" fontId="10" fillId="0" borderId="0" xfId="0" applyFont="1"/>
    <xf numFmtId="0" fontId="4" fillId="0" borderId="0" xfId="2" applyFont="1" applyAlignment="1">
      <alignment vertical="top"/>
    </xf>
    <xf numFmtId="4" fontId="11" fillId="0" borderId="0" xfId="2" applyNumberFormat="1" applyFont="1" applyAlignment="1">
      <alignment vertical="top"/>
    </xf>
    <xf numFmtId="0" fontId="9" fillId="0" borderId="0" xfId="0" applyFont="1" applyAlignment="1">
      <alignment vertical="top"/>
    </xf>
    <xf numFmtId="0" fontId="12" fillId="0" borderId="0" xfId="2" applyFont="1" applyAlignment="1">
      <alignment vertical="top"/>
    </xf>
    <xf numFmtId="4" fontId="9" fillId="0" borderId="3" xfId="3" applyNumberFormat="1" applyFont="1" applyBorder="1" applyAlignment="1">
      <alignment horizontal="left" vertical="top" wrapText="1"/>
    </xf>
    <xf numFmtId="165" fontId="9" fillId="0" borderId="4" xfId="3" applyNumberFormat="1" applyFont="1" applyBorder="1" applyAlignment="1">
      <alignment horizontal="right" vertical="top"/>
    </xf>
    <xf numFmtId="4" fontId="8" fillId="2" borderId="1" xfId="3" applyNumberFormat="1" applyFont="1" applyFill="1" applyBorder="1" applyAlignment="1">
      <alignment horizontal="left" vertical="top" wrapText="1"/>
    </xf>
    <xf numFmtId="4" fontId="8" fillId="2" borderId="2" xfId="3" applyNumberFormat="1" applyFont="1" applyFill="1" applyBorder="1" applyAlignment="1">
      <alignment vertical="top"/>
    </xf>
    <xf numFmtId="164" fontId="8" fillId="2" borderId="2" xfId="3" applyNumberFormat="1" applyFont="1" applyFill="1" applyBorder="1" applyAlignment="1">
      <alignment vertical="top"/>
    </xf>
    <xf numFmtId="4" fontId="8" fillId="2" borderId="3" xfId="3" applyNumberFormat="1" applyFont="1" applyFill="1" applyBorder="1" applyAlignment="1">
      <alignment horizontal="left" vertical="top" wrapText="1"/>
    </xf>
    <xf numFmtId="165" fontId="8" fillId="2" borderId="4" xfId="3" applyNumberFormat="1" applyFont="1" applyFill="1" applyBorder="1" applyAlignment="1">
      <alignment horizontal="right" vertical="top"/>
    </xf>
    <xf numFmtId="4" fontId="9" fillId="0" borderId="1" xfId="3" applyNumberFormat="1" applyFont="1" applyBorder="1" applyAlignment="1">
      <alignment horizontal="left" vertical="top" wrapText="1"/>
    </xf>
    <xf numFmtId="0" fontId="0" fillId="0" borderId="0" xfId="0" applyProtection="1">
      <protection locked="0"/>
    </xf>
    <xf numFmtId="166" fontId="26" fillId="5" borderId="14" xfId="0" applyNumberFormat="1" applyFont="1" applyFill="1" applyBorder="1" applyAlignment="1" applyProtection="1">
      <alignment horizontal="center" vertical="top"/>
      <protection locked="0"/>
    </xf>
    <xf numFmtId="166" fontId="26" fillId="0" borderId="14" xfId="0" applyNumberFormat="1" applyFont="1" applyBorder="1" applyAlignment="1" applyProtection="1">
      <alignment vertical="top"/>
      <protection locked="0"/>
    </xf>
    <xf numFmtId="166" fontId="26" fillId="0" borderId="14" xfId="0" applyNumberFormat="1" applyFont="1" applyBorder="1" applyAlignment="1" applyProtection="1">
      <alignment horizontal="center" vertical="top"/>
      <protection locked="0"/>
    </xf>
    <xf numFmtId="166" fontId="26" fillId="0" borderId="14" xfId="4" applyNumberFormat="1" applyFont="1" applyBorder="1" applyAlignment="1" applyProtection="1">
      <alignment horizontal="center" vertical="top"/>
      <protection locked="0"/>
    </xf>
    <xf numFmtId="166" fontId="0" fillId="0" borderId="14" xfId="0" applyNumberFormat="1" applyBorder="1" applyAlignment="1" applyProtection="1">
      <alignment horizontal="center" vertical="top"/>
      <protection locked="0"/>
    </xf>
    <xf numFmtId="166" fontId="25" fillId="0" borderId="2" xfId="0" applyNumberFormat="1" applyFont="1" applyBorder="1" applyAlignment="1" applyProtection="1">
      <alignment horizontal="center" vertical="top"/>
      <protection locked="0"/>
    </xf>
    <xf numFmtId="166" fontId="0" fillId="0" borderId="2" xfId="0" applyNumberFormat="1" applyBorder="1" applyProtection="1">
      <protection locked="0"/>
    </xf>
    <xf numFmtId="166" fontId="26" fillId="4" borderId="2" xfId="0" applyNumberFormat="1" applyFont="1" applyFill="1" applyBorder="1" applyAlignment="1" applyProtection="1">
      <alignment horizontal="center" vertical="top"/>
      <protection locked="0"/>
    </xf>
    <xf numFmtId="166" fontId="26" fillId="0" borderId="14" xfId="6" applyNumberFormat="1" applyFont="1" applyBorder="1" applyAlignment="1" applyProtection="1">
      <alignment horizontal="center" vertical="top"/>
      <protection locked="0"/>
    </xf>
    <xf numFmtId="166" fontId="30" fillId="0" borderId="14" xfId="6" applyNumberFormat="1" applyFont="1" applyBorder="1" applyAlignment="1" applyProtection="1">
      <alignment horizontal="center" vertical="top"/>
      <protection locked="0"/>
    </xf>
    <xf numFmtId="166" fontId="26" fillId="0" borderId="2" xfId="0" applyNumberFormat="1" applyFont="1" applyBorder="1" applyAlignment="1" applyProtection="1">
      <alignment horizontal="center" vertical="top"/>
      <protection locked="0"/>
    </xf>
    <xf numFmtId="166" fontId="6" fillId="5" borderId="14" xfId="4" applyNumberFormat="1" applyFont="1" applyFill="1" applyBorder="1" applyAlignment="1" applyProtection="1">
      <alignment horizontal="center" vertical="top"/>
      <protection locked="0"/>
    </xf>
    <xf numFmtId="166" fontId="6" fillId="0" borderId="14" xfId="4" applyNumberFormat="1" applyFont="1" applyBorder="1" applyAlignment="1" applyProtection="1">
      <alignment vertical="top" wrapText="1"/>
      <protection locked="0"/>
    </xf>
    <xf numFmtId="166" fontId="0" fillId="0" borderId="14" xfId="0" applyNumberFormat="1" applyBorder="1" applyProtection="1">
      <protection locked="0"/>
    </xf>
    <xf numFmtId="166" fontId="6" fillId="0" borderId="14" xfId="0" applyNumberFormat="1" applyFont="1" applyBorder="1" applyAlignment="1" applyProtection="1">
      <alignment horizontal="center" vertical="top"/>
      <protection locked="0"/>
    </xf>
    <xf numFmtId="166" fontId="6" fillId="5" borderId="14" xfId="0" applyNumberFormat="1" applyFont="1" applyFill="1" applyBorder="1" applyAlignment="1" applyProtection="1">
      <alignment horizontal="center" vertical="top"/>
      <protection locked="0"/>
    </xf>
    <xf numFmtId="166" fontId="0" fillId="0" borderId="2" xfId="0" applyNumberFormat="1" applyBorder="1" applyAlignment="1" applyProtection="1">
      <alignment horizontal="center"/>
      <protection locked="0"/>
    </xf>
    <xf numFmtId="168" fontId="6" fillId="4" borderId="2" xfId="0" applyNumberFormat="1" applyFont="1" applyFill="1" applyBorder="1" applyProtection="1">
      <protection locked="0"/>
    </xf>
    <xf numFmtId="166" fontId="6" fillId="0" borderId="14" xfId="4" applyNumberFormat="1" applyFont="1" applyBorder="1" applyAlignment="1" applyProtection="1">
      <alignment horizontal="center" vertical="top"/>
      <protection locked="0"/>
    </xf>
    <xf numFmtId="166" fontId="26" fillId="0" borderId="14" xfId="5" applyNumberFormat="1" applyFont="1" applyBorder="1" applyAlignment="1" applyProtection="1">
      <alignment horizontal="center" vertical="top"/>
      <protection locked="0"/>
    </xf>
    <xf numFmtId="168" fontId="6" fillId="0" borderId="14" xfId="0" applyNumberFormat="1" applyFont="1" applyBorder="1" applyAlignment="1" applyProtection="1">
      <alignment horizontal="center"/>
      <protection locked="0"/>
    </xf>
    <xf numFmtId="166" fontId="36" fillId="0" borderId="14" xfId="0" applyNumberFormat="1" applyFont="1" applyBorder="1" applyAlignment="1" applyProtection="1">
      <alignment horizontal="center"/>
      <protection locked="0"/>
    </xf>
    <xf numFmtId="166" fontId="0" fillId="0" borderId="14" xfId="0" applyNumberFormat="1" applyBorder="1" applyAlignment="1" applyProtection="1">
      <alignment horizontal="center"/>
      <protection locked="0"/>
    </xf>
    <xf numFmtId="165" fontId="6" fillId="0" borderId="14" xfId="0" applyNumberFormat="1" applyFont="1" applyBorder="1" applyProtection="1">
      <protection locked="0"/>
    </xf>
    <xf numFmtId="165" fontId="6" fillId="0" borderId="2" xfId="0" applyNumberFormat="1" applyFont="1" applyBorder="1" applyAlignment="1" applyProtection="1">
      <alignment vertical="center"/>
      <protection locked="0"/>
    </xf>
    <xf numFmtId="165" fontId="6" fillId="0" borderId="2" xfId="0" applyNumberFormat="1" applyFont="1" applyBorder="1" applyProtection="1">
      <protection locked="0"/>
    </xf>
    <xf numFmtId="165" fontId="6" fillId="4" borderId="2" xfId="0" applyNumberFormat="1" applyFont="1" applyFill="1" applyBorder="1" applyAlignment="1" applyProtection="1">
      <alignment vertical="center"/>
      <protection locked="0"/>
    </xf>
    <xf numFmtId="165" fontId="39" fillId="0" borderId="14" xfId="0" applyNumberFormat="1" applyFont="1" applyBorder="1" applyProtection="1">
      <protection locked="0"/>
    </xf>
    <xf numFmtId="37" fontId="6" fillId="0" borderId="14" xfId="0" applyNumberFormat="1" applyFont="1" applyBorder="1" applyProtection="1">
      <protection locked="0"/>
    </xf>
    <xf numFmtId="168" fontId="6" fillId="0" borderId="14" xfId="0" applyNumberFormat="1" applyFont="1" applyBorder="1" applyProtection="1">
      <protection locked="0"/>
    </xf>
    <xf numFmtId="0" fontId="6" fillId="0" borderId="14" xfId="0" applyFont="1" applyBorder="1" applyProtection="1">
      <protection locked="0"/>
    </xf>
    <xf numFmtId="165" fontId="6" fillId="5" borderId="14" xfId="0" applyNumberFormat="1" applyFont="1" applyFill="1" applyBorder="1" applyProtection="1">
      <protection locked="0"/>
    </xf>
    <xf numFmtId="0" fontId="47" fillId="0" borderId="0" xfId="0" applyFont="1" applyAlignment="1">
      <alignment horizontal="center"/>
    </xf>
    <xf numFmtId="0" fontId="47" fillId="0" borderId="0" xfId="0" applyFont="1"/>
    <xf numFmtId="0" fontId="47" fillId="0" borderId="0" xfId="0" applyFont="1" applyAlignment="1">
      <alignment horizontal="left"/>
    </xf>
    <xf numFmtId="0" fontId="48" fillId="0" borderId="0" xfId="0" applyFont="1"/>
    <xf numFmtId="0" fontId="49" fillId="0" borderId="0" xfId="0" applyFont="1"/>
    <xf numFmtId="0" fontId="50" fillId="4" borderId="2" xfId="0" applyFont="1" applyFill="1" applyBorder="1" applyAlignment="1">
      <alignment horizontal="center"/>
    </xf>
    <xf numFmtId="0" fontId="51" fillId="4" borderId="2" xfId="0" applyFont="1" applyFill="1" applyBorder="1"/>
    <xf numFmtId="0" fontId="51" fillId="4" borderId="2" xfId="0" applyFont="1" applyFill="1" applyBorder="1" applyAlignment="1">
      <alignment horizontal="left"/>
    </xf>
    <xf numFmtId="0" fontId="52" fillId="4" borderId="2" xfId="0" applyFont="1" applyFill="1" applyBorder="1"/>
    <xf numFmtId="0" fontId="53" fillId="0" borderId="0" xfId="0" applyFont="1" applyAlignment="1">
      <alignment horizontal="center"/>
    </xf>
    <xf numFmtId="0" fontId="54" fillId="0" borderId="0" xfId="0" applyFont="1"/>
    <xf numFmtId="0" fontId="54" fillId="0" borderId="0" xfId="0" applyFont="1" applyAlignment="1">
      <alignment horizontal="left"/>
    </xf>
    <xf numFmtId="0" fontId="55" fillId="0" borderId="0" xfId="0" applyFont="1"/>
    <xf numFmtId="0" fontId="56" fillId="0" borderId="0" xfId="0" applyFont="1"/>
    <xf numFmtId="0" fontId="57" fillId="0" borderId="0" xfId="0" applyFont="1" applyAlignment="1">
      <alignment horizontal="center"/>
    </xf>
    <xf numFmtId="0" fontId="58" fillId="0" borderId="0" xfId="0" applyFont="1"/>
    <xf numFmtId="0" fontId="59" fillId="0" borderId="0" xfId="0" applyFont="1"/>
    <xf numFmtId="0" fontId="59" fillId="0" borderId="0" xfId="0" applyFont="1" applyAlignment="1">
      <alignment horizontal="left"/>
    </xf>
    <xf numFmtId="0" fontId="60" fillId="0" borderId="0" xfId="0" applyFont="1"/>
    <xf numFmtId="0" fontId="58" fillId="0" borderId="0" xfId="0" applyFont="1" applyAlignment="1">
      <alignment horizontal="left"/>
    </xf>
    <xf numFmtId="0" fontId="61" fillId="0" borderId="0" xfId="0" applyFont="1"/>
    <xf numFmtId="0" fontId="63" fillId="0" borderId="0" xfId="0" applyFont="1"/>
    <xf numFmtId="0" fontId="63" fillId="0" borderId="0" xfId="0" applyFont="1" applyAlignment="1">
      <alignment horizontal="left"/>
    </xf>
    <xf numFmtId="0" fontId="64" fillId="0" borderId="0" xfId="0" applyFont="1" applyAlignment="1">
      <alignment horizontal="center"/>
    </xf>
    <xf numFmtId="0" fontId="60" fillId="0" borderId="0" xfId="0" applyFont="1" applyAlignment="1">
      <alignment horizontal="left"/>
    </xf>
    <xf numFmtId="0" fontId="65" fillId="6" borderId="18" xfId="0" applyFont="1" applyFill="1" applyBorder="1" applyAlignment="1">
      <alignment horizontal="center"/>
    </xf>
    <xf numFmtId="0" fontId="66" fillId="4" borderId="18" xfId="0" applyFont="1" applyFill="1" applyBorder="1"/>
    <xf numFmtId="0" fontId="67" fillId="4" borderId="18" xfId="0" applyFont="1" applyFill="1" applyBorder="1"/>
    <xf numFmtId="0" fontId="67" fillId="4" borderId="18" xfId="0" applyFont="1" applyFill="1" applyBorder="1" applyAlignment="1">
      <alignment horizontal="left"/>
    </xf>
    <xf numFmtId="0" fontId="68" fillId="4" borderId="18" xfId="0" applyFont="1" applyFill="1" applyBorder="1"/>
    <xf numFmtId="0" fontId="69" fillId="7" borderId="18" xfId="0" applyFont="1" applyFill="1" applyBorder="1" applyAlignment="1">
      <alignment horizontal="left"/>
    </xf>
    <xf numFmtId="0" fontId="60" fillId="0" borderId="0" xfId="0" applyFont="1" applyAlignment="1">
      <alignment horizontal="center"/>
    </xf>
    <xf numFmtId="0" fontId="70" fillId="0" borderId="0" xfId="0" applyFont="1" applyAlignment="1">
      <alignment horizontal="left"/>
    </xf>
    <xf numFmtId="170" fontId="58" fillId="0" borderId="0" xfId="0" applyNumberFormat="1" applyFont="1" applyAlignment="1">
      <alignment horizontal="left"/>
    </xf>
    <xf numFmtId="4" fontId="71" fillId="0" borderId="0" xfId="0" applyNumberFormat="1" applyFont="1"/>
    <xf numFmtId="0" fontId="72" fillId="0" borderId="0" xfId="0" applyFont="1" applyAlignment="1">
      <alignment horizontal="center"/>
    </xf>
    <xf numFmtId="4" fontId="58" fillId="0" borderId="0" xfId="0" applyNumberFormat="1" applyFont="1" applyAlignment="1">
      <alignment horizontal="left"/>
    </xf>
    <xf numFmtId="0" fontId="58" fillId="0" borderId="0" xfId="0" applyFont="1" applyAlignment="1">
      <alignment horizontal="center"/>
    </xf>
    <xf numFmtId="0" fontId="47" fillId="4" borderId="2" xfId="0" applyFont="1" applyFill="1" applyBorder="1" applyAlignment="1">
      <alignment horizontal="center"/>
    </xf>
    <xf numFmtId="0" fontId="58" fillId="4" borderId="2" xfId="0" applyFont="1" applyFill="1" applyBorder="1"/>
    <xf numFmtId="0" fontId="47" fillId="4" borderId="2" xfId="0" applyFont="1" applyFill="1" applyBorder="1"/>
    <xf numFmtId="0" fontId="47" fillId="4" borderId="2" xfId="0" applyFont="1" applyFill="1" applyBorder="1" applyAlignment="1">
      <alignment horizontal="left"/>
    </xf>
    <xf numFmtId="2" fontId="47" fillId="4" borderId="2" xfId="0" applyNumberFormat="1" applyFont="1" applyFill="1" applyBorder="1"/>
    <xf numFmtId="0" fontId="48" fillId="4" borderId="2" xfId="0" applyFont="1" applyFill="1" applyBorder="1"/>
    <xf numFmtId="170" fontId="58" fillId="4" borderId="2" xfId="0" applyNumberFormat="1" applyFont="1" applyFill="1" applyBorder="1" applyAlignment="1">
      <alignment horizontal="left"/>
    </xf>
    <xf numFmtId="49" fontId="74" fillId="0" borderId="0" xfId="12" quotePrefix="1" applyFont="1" applyAlignment="1" applyProtection="1">
      <alignment horizontal="left" vertical="top" wrapText="1"/>
      <protection hidden="1"/>
    </xf>
    <xf numFmtId="49" fontId="75" fillId="0" borderId="0" xfId="12" quotePrefix="1" applyFont="1" applyAlignment="1" applyProtection="1">
      <alignment horizontal="left" vertical="top"/>
      <protection hidden="1"/>
    </xf>
    <xf numFmtId="49" fontId="75" fillId="0" borderId="0" xfId="12" applyFont="1" applyAlignment="1" applyProtection="1">
      <alignment horizontal="left" vertical="top"/>
      <protection hidden="1"/>
    </xf>
    <xf numFmtId="49" fontId="75" fillId="0" borderId="0" xfId="12" applyFont="1" applyAlignment="1" applyProtection="1">
      <alignment vertical="top"/>
      <protection hidden="1"/>
    </xf>
    <xf numFmtId="0" fontId="76" fillId="0" borderId="0" xfId="0" applyFont="1" applyAlignment="1">
      <alignment wrapText="1"/>
    </xf>
    <xf numFmtId="0" fontId="77" fillId="0" borderId="0" xfId="0" applyFont="1"/>
    <xf numFmtId="49" fontId="77" fillId="0" borderId="0" xfId="0" applyNumberFormat="1" applyFont="1"/>
    <xf numFmtId="0" fontId="58" fillId="4" borderId="2" xfId="0" applyFont="1" applyFill="1" applyBorder="1" applyAlignment="1">
      <alignment horizontal="center"/>
    </xf>
    <xf numFmtId="0" fontId="80" fillId="6" borderId="19" xfId="0" applyFont="1" applyFill="1" applyBorder="1" applyAlignment="1">
      <alignment horizontal="center"/>
    </xf>
    <xf numFmtId="0" fontId="80" fillId="6" borderId="19" xfId="0" applyFont="1" applyFill="1" applyBorder="1"/>
    <xf numFmtId="0" fontId="80" fillId="6" borderId="19" xfId="0" applyFont="1" applyFill="1" applyBorder="1" applyAlignment="1">
      <alignment horizontal="left"/>
    </xf>
    <xf numFmtId="0" fontId="81" fillId="6" borderId="19" xfId="0" applyFont="1" applyFill="1" applyBorder="1" applyAlignment="1">
      <alignment horizontal="right"/>
    </xf>
    <xf numFmtId="0" fontId="59" fillId="0" borderId="2" xfId="0" applyFont="1" applyBorder="1" applyAlignment="1">
      <alignment horizontal="center"/>
    </xf>
    <xf numFmtId="0" fontId="59" fillId="0" borderId="2" xfId="0" applyFont="1" applyBorder="1" applyAlignment="1">
      <alignment wrapText="1"/>
    </xf>
    <xf numFmtId="0" fontId="47" fillId="0" borderId="2" xfId="0" applyFont="1" applyBorder="1"/>
    <xf numFmtId="0" fontId="47" fillId="0" borderId="2" xfId="0" applyFont="1" applyBorder="1" applyAlignment="1">
      <alignment horizontal="left"/>
    </xf>
    <xf numFmtId="0" fontId="82" fillId="0" borderId="2" xfId="0" applyFont="1" applyBorder="1"/>
    <xf numFmtId="0" fontId="48" fillId="0" borderId="2" xfId="0" applyFont="1" applyBorder="1"/>
    <xf numFmtId="0" fontId="61" fillId="0" borderId="0" xfId="0" applyFont="1" applyAlignment="1">
      <alignment horizontal="center"/>
    </xf>
    <xf numFmtId="0" fontId="83" fillId="0" borderId="0" xfId="0" applyFont="1" applyAlignment="1">
      <alignment wrapText="1"/>
    </xf>
    <xf numFmtId="0" fontId="82" fillId="0" borderId="0" xfId="0" applyFont="1"/>
    <xf numFmtId="0" fontId="61" fillId="0" borderId="0" xfId="0" applyFont="1" applyAlignment="1">
      <alignment horizontal="center" vertical="top"/>
    </xf>
    <xf numFmtId="0" fontId="47" fillId="0" borderId="0" xfId="0" applyFont="1" applyAlignment="1">
      <alignment wrapText="1"/>
    </xf>
    <xf numFmtId="0" fontId="47" fillId="0" borderId="0" xfId="0" applyFont="1" applyAlignment="1">
      <alignment horizontal="center" vertical="top"/>
    </xf>
    <xf numFmtId="0" fontId="61" fillId="0" borderId="0" xfId="0" applyFont="1" applyAlignment="1">
      <alignment horizontal="justify" vertical="top" wrapText="1"/>
    </xf>
    <xf numFmtId="0" fontId="47" fillId="0" borderId="0" xfId="0" applyFont="1" applyAlignment="1">
      <alignment horizontal="justify" vertical="top" wrapText="1"/>
    </xf>
    <xf numFmtId="0" fontId="47" fillId="0" borderId="0" xfId="0" applyFont="1" applyAlignment="1">
      <alignment horizontal="left" wrapText="1"/>
    </xf>
    <xf numFmtId="4" fontId="47" fillId="0" borderId="0" xfId="0" applyNumberFormat="1" applyFont="1" applyAlignment="1">
      <alignment horizontal="center"/>
    </xf>
    <xf numFmtId="1" fontId="47" fillId="0" borderId="0" xfId="0" applyNumberFormat="1" applyFont="1" applyAlignment="1">
      <alignment horizontal="center"/>
    </xf>
    <xf numFmtId="0" fontId="47" fillId="0" borderId="0" xfId="0" applyFont="1" applyAlignment="1">
      <alignment wrapText="1" shrinkToFit="1"/>
    </xf>
    <xf numFmtId="1" fontId="61" fillId="0" borderId="0" xfId="0" applyNumberFormat="1" applyFont="1" applyAlignment="1">
      <alignment horizontal="center"/>
    </xf>
    <xf numFmtId="0" fontId="61" fillId="0" borderId="0" xfId="0" applyFont="1" applyAlignment="1">
      <alignment horizontal="left"/>
    </xf>
    <xf numFmtId="0" fontId="59" fillId="0" borderId="2" xfId="0" applyFont="1" applyBorder="1" applyAlignment="1">
      <alignment wrapText="1" shrinkToFit="1"/>
    </xf>
    <xf numFmtId="1" fontId="47" fillId="0" borderId="2" xfId="0" applyNumberFormat="1" applyFont="1" applyBorder="1" applyAlignment="1">
      <alignment horizontal="center"/>
    </xf>
    <xf numFmtId="0" fontId="47" fillId="0" borderId="0" xfId="0" applyFont="1" applyAlignment="1">
      <alignment vertical="top" wrapText="1" shrinkToFit="1"/>
    </xf>
    <xf numFmtId="0" fontId="85" fillId="0" borderId="0" xfId="0" applyFont="1" applyAlignment="1">
      <alignment horizontal="center"/>
    </xf>
    <xf numFmtId="4" fontId="47" fillId="0" borderId="0" xfId="0" applyNumberFormat="1" applyFont="1" applyAlignment="1" applyProtection="1">
      <alignment horizontal="center"/>
      <protection locked="0"/>
    </xf>
    <xf numFmtId="43" fontId="86" fillId="0" borderId="0" xfId="1" applyFont="1" applyAlignment="1">
      <alignment horizontal="center"/>
    </xf>
    <xf numFmtId="43" fontId="60" fillId="0" borderId="0" xfId="1" applyFont="1" applyAlignment="1">
      <alignment horizontal="center"/>
    </xf>
    <xf numFmtId="0" fontId="47" fillId="0" borderId="0" xfId="0" applyFont="1" applyAlignment="1">
      <alignment horizontal="left" vertical="top" wrapText="1"/>
    </xf>
    <xf numFmtId="0" fontId="63" fillId="0" borderId="0" xfId="0" applyFont="1" applyAlignment="1">
      <alignment horizontal="center" vertical="top"/>
    </xf>
    <xf numFmtId="0" fontId="63" fillId="0" borderId="0" xfId="0" applyFont="1" applyAlignment="1">
      <alignment wrapText="1" shrinkToFit="1"/>
    </xf>
    <xf numFmtId="1" fontId="63" fillId="0" borderId="0" xfId="0" applyNumberFormat="1" applyFont="1" applyAlignment="1">
      <alignment horizontal="center"/>
    </xf>
    <xf numFmtId="43" fontId="87" fillId="4" borderId="20" xfId="1" applyFont="1" applyFill="1" applyBorder="1" applyAlignment="1">
      <alignment horizontal="center"/>
    </xf>
    <xf numFmtId="0" fontId="61" fillId="4" borderId="2" xfId="0" applyFont="1" applyFill="1" applyBorder="1"/>
    <xf numFmtId="0" fontId="61" fillId="4" borderId="2" xfId="0" applyFont="1" applyFill="1" applyBorder="1" applyAlignment="1">
      <alignment horizontal="left"/>
    </xf>
    <xf numFmtId="0" fontId="49" fillId="4" borderId="0" xfId="0" applyFont="1" applyFill="1"/>
    <xf numFmtId="0" fontId="59" fillId="0" borderId="2" xfId="0" applyFont="1" applyBorder="1"/>
    <xf numFmtId="4" fontId="48" fillId="0" borderId="2" xfId="0" applyNumberFormat="1" applyFont="1" applyBorder="1" applyProtection="1">
      <protection locked="0"/>
    </xf>
    <xf numFmtId="4" fontId="48" fillId="0" borderId="2" xfId="0" applyNumberFormat="1" applyFont="1" applyBorder="1"/>
    <xf numFmtId="4" fontId="48" fillId="0" borderId="0" xfId="0" applyNumberFormat="1" applyFont="1" applyProtection="1">
      <protection locked="0"/>
    </xf>
    <xf numFmtId="4" fontId="48" fillId="0" borderId="0" xfId="0" applyNumberFormat="1" applyFont="1"/>
    <xf numFmtId="4" fontId="48" fillId="0" borderId="0" xfId="0" applyNumberFormat="1" applyFont="1" applyAlignment="1" applyProtection="1">
      <alignment horizontal="center"/>
      <protection locked="0"/>
    </xf>
    <xf numFmtId="0" fontId="82" fillId="0" borderId="0" xfId="0" applyFont="1" applyAlignment="1">
      <alignment horizontal="center"/>
    </xf>
    <xf numFmtId="0" fontId="88" fillId="0" borderId="0" xfId="0" applyFont="1" applyAlignment="1">
      <alignment horizontal="center"/>
    </xf>
    <xf numFmtId="0" fontId="61" fillId="0" borderId="2" xfId="0" applyFont="1" applyBorder="1"/>
    <xf numFmtId="0" fontId="61" fillId="0" borderId="2" xfId="0" applyFont="1" applyBorder="1" applyAlignment="1">
      <alignment horizontal="left"/>
    </xf>
    <xf numFmtId="0" fontId="61" fillId="0" borderId="2" xfId="0" applyFont="1" applyBorder="1" applyAlignment="1">
      <alignment horizontal="center"/>
    </xf>
    <xf numFmtId="0" fontId="47" fillId="0" borderId="2" xfId="0" applyFont="1" applyBorder="1" applyAlignment="1">
      <alignment horizontal="center"/>
    </xf>
    <xf numFmtId="0" fontId="88" fillId="0" borderId="2" xfId="0" applyFont="1" applyBorder="1" applyAlignment="1">
      <alignment horizontal="center"/>
    </xf>
    <xf numFmtId="4" fontId="88" fillId="0" borderId="0" xfId="0" applyNumberFormat="1" applyFont="1" applyAlignment="1">
      <alignment horizontal="center"/>
    </xf>
    <xf numFmtId="4" fontId="89" fillId="0" borderId="0" xfId="0" applyNumberFormat="1" applyFont="1" applyAlignment="1" applyProtection="1">
      <alignment horizontal="center"/>
      <protection locked="0"/>
    </xf>
    <xf numFmtId="2" fontId="59" fillId="0" borderId="2" xfId="0" applyNumberFormat="1" applyFont="1" applyBorder="1" applyAlignment="1">
      <alignment horizontal="center"/>
    </xf>
    <xf numFmtId="2" fontId="59" fillId="0" borderId="2" xfId="0" applyNumberFormat="1" applyFont="1" applyBorder="1"/>
    <xf numFmtId="0" fontId="59" fillId="0" borderId="2" xfId="0" applyFont="1" applyBorder="1" applyAlignment="1">
      <alignment horizontal="left"/>
    </xf>
    <xf numFmtId="2" fontId="61" fillId="0" borderId="0" xfId="0" applyNumberFormat="1" applyFont="1" applyAlignment="1">
      <alignment horizontal="center"/>
    </xf>
    <xf numFmtId="0" fontId="80" fillId="0" borderId="0" xfId="0" applyFont="1" applyAlignment="1">
      <alignment wrapText="1"/>
    </xf>
    <xf numFmtId="2" fontId="61" fillId="0" borderId="0" xfId="0" applyNumberFormat="1" applyFont="1" applyAlignment="1">
      <alignment horizontal="center" vertical="top"/>
    </xf>
    <xf numFmtId="0" fontId="84" fillId="0" borderId="0" xfId="0" applyFont="1" applyAlignment="1">
      <alignment vertical="top" wrapText="1"/>
    </xf>
    <xf numFmtId="0" fontId="84" fillId="0" borderId="0" xfId="0" applyFont="1" applyAlignment="1">
      <alignment wrapText="1"/>
    </xf>
    <xf numFmtId="2" fontId="47" fillId="0" borderId="0" xfId="0" applyNumberFormat="1" applyFont="1" applyAlignment="1">
      <alignment horizontal="center" vertical="top"/>
    </xf>
    <xf numFmtId="0" fontId="90" fillId="0" borderId="0" xfId="0" applyFont="1" applyAlignment="1">
      <alignment wrapText="1"/>
    </xf>
    <xf numFmtId="0" fontId="85" fillId="0" borderId="0" xfId="0" applyFont="1" applyAlignment="1">
      <alignment wrapText="1"/>
    </xf>
    <xf numFmtId="0" fontId="85" fillId="0" borderId="0" xfId="0" applyFont="1"/>
    <xf numFmtId="3" fontId="47" fillId="0" borderId="0" xfId="0" applyNumberFormat="1" applyFont="1" applyAlignment="1">
      <alignment horizontal="center"/>
    </xf>
    <xf numFmtId="43" fontId="87" fillId="0" borderId="0" xfId="1" applyFont="1" applyAlignment="1">
      <alignment horizontal="center"/>
    </xf>
    <xf numFmtId="2" fontId="58" fillId="4" borderId="2" xfId="0" applyNumberFormat="1" applyFont="1" applyFill="1" applyBorder="1" applyAlignment="1">
      <alignment horizontal="center"/>
    </xf>
    <xf numFmtId="2" fontId="61" fillId="4" borderId="2" xfId="0" applyNumberFormat="1" applyFont="1" applyFill="1" applyBorder="1"/>
    <xf numFmtId="2" fontId="61" fillId="4" borderId="2" xfId="0" applyNumberFormat="1" applyFont="1" applyFill="1" applyBorder="1" applyAlignment="1">
      <alignment horizontal="left"/>
    </xf>
    <xf numFmtId="2" fontId="61" fillId="4" borderId="2" xfId="0" applyNumberFormat="1" applyFont="1" applyFill="1" applyBorder="1" applyAlignment="1">
      <alignment horizontal="center"/>
    </xf>
    <xf numFmtId="2" fontId="91" fillId="4" borderId="2" xfId="0" applyNumberFormat="1" applyFont="1" applyFill="1" applyBorder="1" applyAlignment="1">
      <alignment horizontal="center"/>
    </xf>
    <xf numFmtId="2" fontId="61" fillId="0" borderId="0" xfId="0" applyNumberFormat="1" applyFont="1" applyAlignment="1">
      <alignment horizontal="left" wrapText="1"/>
    </xf>
    <xf numFmtId="4" fontId="92" fillId="0" borderId="0" xfId="0" applyNumberFormat="1" applyFont="1" applyAlignment="1" applyProtection="1">
      <alignment horizontal="center"/>
      <protection locked="0"/>
    </xf>
    <xf numFmtId="0" fontId="47" fillId="0" borderId="0" xfId="0" applyFont="1" applyAlignment="1">
      <alignment vertical="top" wrapText="1"/>
    </xf>
    <xf numFmtId="0" fontId="47" fillId="4" borderId="2" xfId="0" applyFont="1" applyFill="1" applyBorder="1" applyAlignment="1">
      <alignment horizontal="justify" vertical="top" wrapText="1"/>
    </xf>
    <xf numFmtId="3" fontId="47" fillId="4" borderId="2" xfId="0" applyNumberFormat="1" applyFont="1" applyFill="1" applyBorder="1" applyAlignment="1">
      <alignment horizontal="center"/>
    </xf>
    <xf numFmtId="4" fontId="47" fillId="4" borderId="2" xfId="0" applyNumberFormat="1" applyFont="1" applyFill="1" applyBorder="1" applyAlignment="1" applyProtection="1">
      <alignment horizontal="center"/>
      <protection locked="0"/>
    </xf>
    <xf numFmtId="4" fontId="47" fillId="4" borderId="2" xfId="0" applyNumberFormat="1" applyFont="1" applyFill="1" applyBorder="1" applyAlignment="1">
      <alignment horizontal="center"/>
    </xf>
    <xf numFmtId="2" fontId="58" fillId="4" borderId="2" xfId="0" applyNumberFormat="1" applyFont="1" applyFill="1" applyBorder="1"/>
    <xf numFmtId="2" fontId="93" fillId="4" borderId="2" xfId="0" applyNumberFormat="1" applyFont="1" applyFill="1" applyBorder="1" applyAlignment="1">
      <alignment horizontal="center"/>
    </xf>
    <xf numFmtId="2" fontId="47" fillId="0" borderId="0" xfId="0" applyNumberFormat="1" applyFont="1" applyAlignment="1">
      <alignment horizontal="center"/>
    </xf>
    <xf numFmtId="4" fontId="26" fillId="0" borderId="0" xfId="5" applyNumberFormat="1" applyFont="1" applyAlignment="1">
      <alignment horizontal="center" vertical="top"/>
    </xf>
    <xf numFmtId="4" fontId="47" fillId="5" borderId="0" xfId="0" applyNumberFormat="1" applyFont="1" applyFill="1" applyAlignment="1" applyProtection="1">
      <alignment horizontal="center"/>
      <protection locked="0"/>
    </xf>
    <xf numFmtId="0" fontId="92" fillId="0" borderId="0" xfId="0" applyFont="1" applyAlignment="1">
      <alignment horizontal="center"/>
    </xf>
    <xf numFmtId="4" fontId="94" fillId="0" borderId="0" xfId="0" applyNumberFormat="1" applyFont="1" applyAlignment="1">
      <alignment horizontal="center"/>
    </xf>
    <xf numFmtId="4" fontId="94" fillId="0" borderId="0" xfId="0" applyNumberFormat="1" applyFont="1" applyAlignment="1" applyProtection="1">
      <alignment horizontal="center"/>
      <protection locked="0"/>
    </xf>
    <xf numFmtId="43" fontId="86" fillId="0" borderId="0" xfId="1" applyFont="1" applyAlignment="1" applyProtection="1">
      <alignment horizontal="center"/>
      <protection locked="0"/>
    </xf>
    <xf numFmtId="43" fontId="60" fillId="0" borderId="0" xfId="1" applyFont="1" applyAlignment="1" applyProtection="1">
      <alignment horizontal="center"/>
      <protection locked="0"/>
    </xf>
    <xf numFmtId="0" fontId="95" fillId="0" borderId="0" xfId="0" applyFont="1" applyAlignment="1">
      <alignment wrapText="1"/>
    </xf>
    <xf numFmtId="2" fontId="96" fillId="0" borderId="0" xfId="0" applyNumberFormat="1" applyFont="1" applyAlignment="1">
      <alignment horizontal="center" vertical="top"/>
    </xf>
    <xf numFmtId="0" fontId="97" fillId="0" borderId="0" xfId="0" applyFont="1" applyAlignment="1">
      <alignment wrapText="1"/>
    </xf>
    <xf numFmtId="0" fontId="96" fillId="0" borderId="0" xfId="0" applyFont="1" applyAlignment="1">
      <alignment horizontal="justify" vertical="top" wrapText="1"/>
    </xf>
    <xf numFmtId="0" fontId="96" fillId="0" borderId="0" xfId="0" applyFont="1" applyAlignment="1">
      <alignment horizontal="left"/>
    </xf>
    <xf numFmtId="3" fontId="96" fillId="0" borderId="0" xfId="0" applyNumberFormat="1" applyFont="1" applyAlignment="1">
      <alignment horizontal="center"/>
    </xf>
    <xf numFmtId="0" fontId="96" fillId="0" borderId="0" xfId="0" applyFont="1"/>
    <xf numFmtId="4" fontId="96" fillId="0" borderId="0" xfId="0" applyNumberFormat="1" applyFont="1" applyAlignment="1" applyProtection="1">
      <alignment horizontal="center"/>
      <protection locked="0"/>
    </xf>
    <xf numFmtId="43" fontId="98" fillId="0" borderId="0" xfId="1" applyFont="1" applyAlignment="1" applyProtection="1">
      <alignment horizontal="center"/>
      <protection locked="0"/>
    </xf>
    <xf numFmtId="0" fontId="49" fillId="0" borderId="0" xfId="0" applyFont="1" applyAlignment="1">
      <alignment horizontal="center"/>
    </xf>
    <xf numFmtId="0" fontId="49" fillId="0" borderId="0" xfId="0" applyFont="1" applyAlignment="1">
      <alignment horizontal="left"/>
    </xf>
    <xf numFmtId="0" fontId="99" fillId="0" borderId="0" xfId="0" applyFont="1" applyProtection="1">
      <protection locked="0"/>
    </xf>
    <xf numFmtId="4" fontId="99" fillId="0" borderId="0" xfId="0" applyNumberFormat="1" applyFont="1" applyProtection="1">
      <protection locked="0"/>
    </xf>
    <xf numFmtId="0" fontId="0" fillId="0" borderId="0" xfId="0" applyAlignment="1" applyProtection="1">
      <alignment horizontal="left"/>
    </xf>
    <xf numFmtId="0" fontId="100" fillId="0" borderId="0" xfId="0" applyFont="1" applyAlignment="1" applyProtection="1">
      <alignment horizontal="left"/>
    </xf>
    <xf numFmtId="0" fontId="0" fillId="0" borderId="0" xfId="0" applyProtection="1"/>
    <xf numFmtId="0" fontId="9" fillId="0" borderId="0" xfId="0" applyFont="1" applyFill="1" applyAlignment="1" applyProtection="1">
      <alignment horizontal="left"/>
    </xf>
    <xf numFmtId="0" fontId="9" fillId="0" borderId="0" xfId="0" applyFont="1" applyAlignment="1" applyProtection="1"/>
    <xf numFmtId="0" fontId="101" fillId="0" borderId="0" xfId="0" applyFont="1" applyFill="1" applyAlignment="1" applyProtection="1">
      <alignment horizontal="left"/>
    </xf>
    <xf numFmtId="0" fontId="0" fillId="0" borderId="0" xfId="0" applyAlignment="1" applyProtection="1"/>
    <xf numFmtId="0" fontId="14" fillId="0" borderId="0" xfId="0" applyFont="1" applyFill="1" applyAlignment="1" applyProtection="1">
      <alignment horizontal="left"/>
    </xf>
    <xf numFmtId="0" fontId="3" fillId="0" borderId="0" xfId="0" applyFont="1" applyProtection="1"/>
    <xf numFmtId="0" fontId="101" fillId="0" borderId="0" xfId="0" applyFont="1" applyFill="1" applyAlignment="1" applyProtection="1">
      <alignment horizontal="left"/>
    </xf>
    <xf numFmtId="0" fontId="9" fillId="0" borderId="0" xfId="0" applyFont="1" applyProtection="1"/>
    <xf numFmtId="0" fontId="102" fillId="0" borderId="0" xfId="13" applyFont="1" applyAlignment="1" applyProtection="1">
      <alignment horizontal="center"/>
    </xf>
    <xf numFmtId="0" fontId="102" fillId="0" borderId="0" xfId="13" applyFont="1" applyAlignment="1" applyProtection="1">
      <alignment vertical="top"/>
    </xf>
    <xf numFmtId="0" fontId="26" fillId="0" borderId="0" xfId="13" applyAlignment="1" applyProtection="1">
      <alignment horizontal="left"/>
    </xf>
    <xf numFmtId="0" fontId="26" fillId="0" borderId="0" xfId="13" applyProtection="1"/>
    <xf numFmtId="0" fontId="4" fillId="0" borderId="0" xfId="13" applyFont="1" applyAlignment="1" applyProtection="1">
      <alignment horizontal="left"/>
    </xf>
    <xf numFmtId="0" fontId="4" fillId="0" borderId="0" xfId="13" applyFont="1" applyAlignment="1" applyProtection="1">
      <alignment vertical="top"/>
    </xf>
    <xf numFmtId="1" fontId="103" fillId="0" borderId="4" xfId="13" applyNumberFormat="1" applyFont="1" applyBorder="1" applyAlignment="1" applyProtection="1">
      <alignment horizontal="center"/>
    </xf>
    <xf numFmtId="0" fontId="103" fillId="0" borderId="1" xfId="13" applyFont="1" applyBorder="1" applyAlignment="1" applyProtection="1">
      <alignment vertical="top" wrapText="1"/>
    </xf>
    <xf numFmtId="0" fontId="26" fillId="0" borderId="2" xfId="13" applyBorder="1" applyAlignment="1" applyProtection="1">
      <alignment horizontal="left"/>
    </xf>
    <xf numFmtId="0" fontId="26" fillId="0" borderId="2" xfId="13" applyBorder="1" applyProtection="1"/>
    <xf numFmtId="0" fontId="26" fillId="0" borderId="3" xfId="13" applyBorder="1" applyProtection="1"/>
    <xf numFmtId="166" fontId="103" fillId="0" borderId="4" xfId="13" applyNumberFormat="1" applyFont="1" applyBorder="1" applyProtection="1"/>
    <xf numFmtId="4" fontId="26" fillId="0" borderId="2" xfId="13" applyNumberFormat="1" applyFont="1" applyBorder="1" applyProtection="1"/>
    <xf numFmtId="0" fontId="103" fillId="0" borderId="4" xfId="13" applyNumberFormat="1" applyFont="1" applyBorder="1" applyAlignment="1" applyProtection="1">
      <alignment horizontal="center"/>
    </xf>
    <xf numFmtId="1" fontId="104" fillId="8" borderId="4" xfId="13" applyNumberFormat="1" applyFont="1" applyFill="1" applyBorder="1" applyAlignment="1" applyProtection="1">
      <alignment horizontal="left"/>
    </xf>
    <xf numFmtId="0" fontId="4" fillId="8" borderId="1" xfId="13" applyFont="1" applyFill="1" applyBorder="1" applyAlignment="1" applyProtection="1">
      <alignment vertical="top"/>
    </xf>
    <xf numFmtId="0" fontId="26" fillId="8" borderId="2" xfId="13" applyFill="1" applyBorder="1" applyAlignment="1" applyProtection="1">
      <alignment horizontal="left"/>
    </xf>
    <xf numFmtId="4" fontId="26" fillId="8" borderId="2" xfId="13" applyNumberFormat="1" applyFont="1" applyFill="1" applyBorder="1" applyProtection="1"/>
    <xf numFmtId="0" fontId="26" fillId="8" borderId="3" xfId="13" applyFill="1" applyBorder="1" applyProtection="1"/>
    <xf numFmtId="166" fontId="103" fillId="8" borderId="4" xfId="13" applyNumberFormat="1" applyFont="1" applyFill="1" applyBorder="1" applyProtection="1"/>
    <xf numFmtId="1" fontId="104" fillId="0" borderId="0" xfId="13" applyNumberFormat="1" applyFont="1" applyAlignment="1" applyProtection="1">
      <alignment horizontal="left"/>
    </xf>
    <xf numFmtId="4" fontId="26" fillId="0" borderId="0" xfId="13" applyNumberFormat="1" applyFont="1" applyProtection="1"/>
    <xf numFmtId="0" fontId="4" fillId="5" borderId="0" xfId="13" applyFont="1" applyFill="1" applyAlignment="1" applyProtection="1">
      <alignment horizontal="left" vertical="top"/>
    </xf>
    <xf numFmtId="0" fontId="26" fillId="0" borderId="0" xfId="13" applyFont="1" applyAlignment="1" applyProtection="1">
      <alignment horizontal="justify" vertical="top" wrapText="1"/>
    </xf>
    <xf numFmtId="0" fontId="26" fillId="0" borderId="0" xfId="13" quotePrefix="1" applyFont="1" applyAlignment="1" applyProtection="1">
      <alignment horizontal="justify" vertical="top" wrapText="1"/>
    </xf>
    <xf numFmtId="0" fontId="26" fillId="0" borderId="0" xfId="13" applyFont="1" applyAlignment="1" applyProtection="1">
      <alignment vertical="top" wrapText="1"/>
    </xf>
    <xf numFmtId="49" fontId="4" fillId="0" borderId="0" xfId="13" applyNumberFormat="1" applyFont="1" applyAlignment="1" applyProtection="1">
      <alignment horizontal="left" vertical="top"/>
    </xf>
    <xf numFmtId="0" fontId="4" fillId="0" borderId="0" xfId="13" applyFont="1" applyAlignment="1" applyProtection="1">
      <alignment horizontal="left" vertical="top"/>
    </xf>
    <xf numFmtId="0" fontId="13" fillId="0" borderId="21" xfId="2" applyFont="1" applyFill="1" applyBorder="1" applyAlignment="1" applyProtection="1">
      <alignment horizontal="center" vertical="top"/>
    </xf>
    <xf numFmtId="0" fontId="13" fillId="0" borderId="21" xfId="2" applyFont="1" applyBorder="1" applyAlignment="1" applyProtection="1">
      <alignment vertical="top"/>
    </xf>
    <xf numFmtId="4" fontId="19" fillId="0" borderId="21" xfId="2" applyNumberFormat="1" applyFont="1" applyBorder="1" applyAlignment="1" applyProtection="1">
      <alignment horizontal="center"/>
    </xf>
    <xf numFmtId="4" fontId="19" fillId="0" borderId="21" xfId="2" applyNumberFormat="1" applyFont="1" applyBorder="1" applyAlignment="1" applyProtection="1">
      <alignment horizontal="center" wrapText="1"/>
    </xf>
    <xf numFmtId="0" fontId="13" fillId="0" borderId="0" xfId="2" applyFont="1" applyFill="1" applyBorder="1" applyAlignment="1" applyProtection="1">
      <alignment horizontal="center" vertical="top"/>
    </xf>
    <xf numFmtId="0" fontId="13" fillId="0" borderId="0" xfId="2" applyFont="1" applyBorder="1" applyAlignment="1" applyProtection="1">
      <alignment vertical="top"/>
    </xf>
    <xf numFmtId="4" fontId="19" fillId="0" borderId="0" xfId="2" applyNumberFormat="1" applyFont="1" applyBorder="1" applyAlignment="1" applyProtection="1">
      <alignment horizontal="center"/>
    </xf>
    <xf numFmtId="4" fontId="19" fillId="0" borderId="0" xfId="2" applyNumberFormat="1" applyFont="1" applyBorder="1" applyAlignment="1" applyProtection="1">
      <alignment horizontal="center" wrapText="1"/>
      <protection locked="0"/>
    </xf>
    <xf numFmtId="4" fontId="19" fillId="0" borderId="0" xfId="2" applyNumberFormat="1" applyFont="1" applyBorder="1" applyAlignment="1" applyProtection="1">
      <alignment horizontal="center" wrapText="1"/>
    </xf>
    <xf numFmtId="0" fontId="26" fillId="0" borderId="0" xfId="13" applyProtection="1">
      <protection locked="0"/>
    </xf>
    <xf numFmtId="49" fontId="26" fillId="0" borderId="0" xfId="13" applyNumberFormat="1" applyFont="1" applyAlignment="1" applyProtection="1">
      <alignment horizontal="left" vertical="top"/>
    </xf>
    <xf numFmtId="0" fontId="26" fillId="0" borderId="0" xfId="13" applyFont="1" applyAlignment="1" applyProtection="1">
      <alignment horizontal="left" vertical="top" wrapText="1"/>
    </xf>
    <xf numFmtId="0" fontId="26" fillId="0" borderId="0" xfId="13" applyFont="1" applyAlignment="1" applyProtection="1">
      <alignment horizontal="left"/>
    </xf>
    <xf numFmtId="4" fontId="26" fillId="0" borderId="0" xfId="13" applyNumberFormat="1" applyProtection="1"/>
    <xf numFmtId="4" fontId="26" fillId="0" borderId="0" xfId="13" applyNumberFormat="1" applyFont="1" applyProtection="1">
      <protection locked="0"/>
    </xf>
    <xf numFmtId="166" fontId="26" fillId="0" borderId="0" xfId="13" applyNumberFormat="1" applyFont="1" applyProtection="1"/>
    <xf numFmtId="0" fontId="26" fillId="0" borderId="0" xfId="13" applyFont="1" applyProtection="1">
      <protection locked="0"/>
    </xf>
    <xf numFmtId="0" fontId="26" fillId="5" borderId="0" xfId="13" applyFont="1" applyFill="1" applyAlignment="1" applyProtection="1">
      <alignment horizontal="justify" vertical="top" wrapText="1"/>
    </xf>
    <xf numFmtId="1" fontId="4" fillId="0" borderId="0" xfId="13" applyNumberFormat="1" applyFont="1" applyAlignment="1" applyProtection="1">
      <alignment horizontal="left" vertical="top"/>
    </xf>
    <xf numFmtId="0" fontId="4" fillId="0" borderId="0" xfId="13" applyFont="1" applyAlignment="1" applyProtection="1">
      <alignment vertical="top" wrapText="1"/>
    </xf>
    <xf numFmtId="4" fontId="26" fillId="0" borderId="0" xfId="13" applyNumberFormat="1" applyFont="1" applyFill="1" applyProtection="1">
      <protection locked="0"/>
    </xf>
    <xf numFmtId="0" fontId="26" fillId="0" borderId="0" xfId="13" applyFill="1" applyProtection="1">
      <protection locked="0"/>
    </xf>
    <xf numFmtId="49" fontId="26" fillId="0" borderId="0" xfId="13" applyNumberFormat="1" applyFont="1" applyFill="1" applyAlignment="1" applyProtection="1">
      <alignment horizontal="left" vertical="top"/>
    </xf>
    <xf numFmtId="0" fontId="26" fillId="0" borderId="0" xfId="13" applyFill="1" applyProtection="1"/>
    <xf numFmtId="0" fontId="26" fillId="0" borderId="0" xfId="13" applyFont="1" applyFill="1" applyAlignment="1" applyProtection="1">
      <alignment horizontal="left"/>
    </xf>
    <xf numFmtId="4" fontId="26" fillId="0" borderId="0" xfId="13" applyNumberFormat="1" applyFill="1" applyProtection="1"/>
    <xf numFmtId="166" fontId="26" fillId="0" borderId="0" xfId="13" applyNumberFormat="1" applyFill="1" applyProtection="1"/>
    <xf numFmtId="166" fontId="26" fillId="0" borderId="0" xfId="13" applyNumberFormat="1" applyProtection="1"/>
    <xf numFmtId="0" fontId="4" fillId="0" borderId="22" xfId="13" applyFont="1" applyBorder="1" applyAlignment="1" applyProtection="1">
      <alignment horizontal="left" vertical="top" wrapText="1"/>
    </xf>
    <xf numFmtId="0" fontId="4" fillId="0" borderId="19" xfId="13" applyFont="1" applyBorder="1" applyAlignment="1" applyProtection="1">
      <alignment horizontal="left"/>
    </xf>
    <xf numFmtId="4" fontId="25" fillId="0" borderId="19" xfId="13" applyNumberFormat="1" applyFont="1" applyFill="1" applyBorder="1" applyProtection="1"/>
    <xf numFmtId="4" fontId="4" fillId="0" borderId="19" xfId="13" applyNumberFormat="1" applyFont="1" applyFill="1" applyBorder="1" applyProtection="1">
      <protection locked="0"/>
    </xf>
    <xf numFmtId="166" fontId="4" fillId="0" borderId="19" xfId="13" applyNumberFormat="1" applyFont="1" applyFill="1" applyBorder="1" applyProtection="1"/>
    <xf numFmtId="0" fontId="4" fillId="0" borderId="0" xfId="13" applyFont="1" applyBorder="1" applyAlignment="1" applyProtection="1">
      <alignment horizontal="left" vertical="top" wrapText="1"/>
    </xf>
    <xf numFmtId="0" fontId="4" fillId="0" borderId="0" xfId="13" applyFont="1" applyBorder="1" applyAlignment="1" applyProtection="1">
      <alignment horizontal="left"/>
    </xf>
    <xf numFmtId="4" fontId="25" fillId="0" borderId="0" xfId="13" applyNumberFormat="1" applyFont="1" applyFill="1" applyBorder="1" applyProtection="1"/>
    <xf numFmtId="4" fontId="4" fillId="0" borderId="0" xfId="13" applyNumberFormat="1" applyFont="1" applyFill="1" applyBorder="1" applyProtection="1">
      <protection locked="0"/>
    </xf>
    <xf numFmtId="4" fontId="4" fillId="0" borderId="0" xfId="13" applyNumberFormat="1" applyFont="1" applyFill="1" applyBorder="1" applyProtection="1"/>
    <xf numFmtId="4" fontId="26" fillId="0" borderId="0" xfId="13" applyNumberFormat="1" applyFont="1" applyFill="1" applyProtection="1"/>
    <xf numFmtId="49" fontId="26" fillId="0" borderId="0" xfId="13" applyNumberFormat="1" applyAlignment="1" applyProtection="1">
      <alignment horizontal="left"/>
    </xf>
    <xf numFmtId="2" fontId="26" fillId="0" borderId="0" xfId="13" applyNumberFormat="1" applyFont="1" applyFill="1" applyProtection="1"/>
    <xf numFmtId="49" fontId="26" fillId="0" borderId="0" xfId="13" applyNumberFormat="1" applyFill="1" applyAlignment="1" applyProtection="1">
      <alignment horizontal="left"/>
    </xf>
    <xf numFmtId="0" fontId="26" fillId="0" borderId="0" xfId="13" applyFont="1" applyFill="1" applyAlignment="1" applyProtection="1">
      <alignment horizontal="justify" vertical="top" wrapText="1"/>
    </xf>
    <xf numFmtId="0" fontId="26" fillId="0" borderId="0" xfId="13" applyFont="1" applyAlignment="1" applyProtection="1">
      <alignment horizontal="left" vertical="top"/>
    </xf>
    <xf numFmtId="2" fontId="26" fillId="0" borderId="0" xfId="13" applyNumberFormat="1" applyFont="1" applyProtection="1"/>
    <xf numFmtId="0" fontId="25" fillId="0" borderId="19" xfId="13" applyFont="1" applyBorder="1" applyAlignment="1" applyProtection="1">
      <alignment horizontal="left"/>
    </xf>
    <xf numFmtId="2" fontId="25" fillId="0" borderId="19" xfId="13" applyNumberFormat="1" applyFont="1" applyBorder="1" applyProtection="1"/>
    <xf numFmtId="2" fontId="25" fillId="0" borderId="19" xfId="13" applyNumberFormat="1" applyFont="1" applyBorder="1" applyProtection="1">
      <protection locked="0"/>
    </xf>
    <xf numFmtId="0" fontId="12" fillId="0" borderId="0" xfId="13" applyFont="1" applyAlignment="1" applyProtection="1">
      <alignment horizontal="left" vertical="top"/>
    </xf>
    <xf numFmtId="0" fontId="36" fillId="0" borderId="0" xfId="13" applyFont="1" applyAlignment="1" applyProtection="1">
      <alignment horizontal="justify" vertical="top" wrapText="1"/>
    </xf>
    <xf numFmtId="4" fontId="26" fillId="0" borderId="0" xfId="13" applyNumberFormat="1" applyFont="1" applyFill="1" applyAlignment="1" applyProtection="1">
      <alignment horizontal="right"/>
    </xf>
    <xf numFmtId="0" fontId="36" fillId="0" borderId="0" xfId="13" applyFont="1" applyAlignment="1" applyProtection="1">
      <alignment vertical="top" wrapText="1"/>
    </xf>
    <xf numFmtId="4" fontId="26" fillId="5" borderId="0" xfId="13" applyNumberFormat="1" applyFont="1" applyFill="1" applyProtection="1"/>
    <xf numFmtId="0" fontId="26" fillId="0" borderId="0" xfId="0" applyFont="1" applyAlignment="1" applyProtection="1">
      <alignment vertical="top" wrapText="1"/>
    </xf>
    <xf numFmtId="4" fontId="4" fillId="0" borderId="19" xfId="13" applyNumberFormat="1" applyFont="1" applyBorder="1" applyProtection="1"/>
    <xf numFmtId="4" fontId="4" fillId="0" borderId="19" xfId="13" applyNumberFormat="1" applyFont="1" applyBorder="1" applyProtection="1">
      <protection locked="0"/>
    </xf>
    <xf numFmtId="166" fontId="4" fillId="0" borderId="19" xfId="13" applyNumberFormat="1" applyFont="1" applyBorder="1" applyProtection="1"/>
    <xf numFmtId="0" fontId="36" fillId="0" borderId="0" xfId="13" applyFont="1" applyAlignment="1" applyProtection="1">
      <alignment horizontal="left"/>
    </xf>
    <xf numFmtId="4" fontId="25" fillId="0" borderId="19" xfId="13" applyNumberFormat="1" applyFont="1" applyBorder="1" applyProtection="1"/>
    <xf numFmtId="4" fontId="25" fillId="0" borderId="0" xfId="13" applyNumberFormat="1" applyFont="1" applyBorder="1" applyProtection="1"/>
    <xf numFmtId="4" fontId="4" fillId="0" borderId="0" xfId="13" applyNumberFormat="1" applyFont="1" applyBorder="1" applyProtection="1">
      <protection locked="0"/>
    </xf>
    <xf numFmtId="166" fontId="4" fillId="0" borderId="0" xfId="13" applyNumberFormat="1" applyFont="1" applyBorder="1" applyProtection="1"/>
    <xf numFmtId="0" fontId="25" fillId="0" borderId="0" xfId="13" applyFont="1" applyAlignment="1" applyProtection="1">
      <alignment horizontal="left" vertical="top"/>
    </xf>
    <xf numFmtId="0" fontId="4" fillId="0" borderId="1" xfId="13" applyFont="1" applyBorder="1" applyAlignment="1" applyProtection="1">
      <alignment horizontal="left" vertical="top" wrapText="1"/>
    </xf>
    <xf numFmtId="0" fontId="4" fillId="0" borderId="2" xfId="13" applyFont="1" applyBorder="1" applyAlignment="1" applyProtection="1">
      <alignment horizontal="left"/>
    </xf>
    <xf numFmtId="4" fontId="4" fillId="0" borderId="2" xfId="13" applyNumberFormat="1" applyFont="1" applyBorder="1" applyProtection="1"/>
    <xf numFmtId="4" fontId="4" fillId="0" borderId="2" xfId="13" applyNumberFormat="1" applyFont="1" applyBorder="1" applyProtection="1">
      <protection locked="0"/>
    </xf>
    <xf numFmtId="166" fontId="4" fillId="0" borderId="2" xfId="13" applyNumberFormat="1" applyFont="1" applyBorder="1" applyProtection="1"/>
    <xf numFmtId="166" fontId="0" fillId="0" borderId="0" xfId="0" applyNumberFormat="1" applyProtection="1"/>
    <xf numFmtId="0" fontId="4" fillId="0" borderId="0" xfId="13" applyFont="1" applyAlignment="1" applyProtection="1">
      <alignment horizontal="left" vertical="top" wrapText="1"/>
    </xf>
    <xf numFmtId="2" fontId="26" fillId="5" borderId="0" xfId="13" applyNumberFormat="1" applyFill="1" applyProtection="1"/>
    <xf numFmtId="4" fontId="26" fillId="5" borderId="0" xfId="13" applyNumberFormat="1" applyFont="1" applyFill="1" applyProtection="1">
      <protection locked="0"/>
    </xf>
    <xf numFmtId="2" fontId="26" fillId="0" borderId="0" xfId="13" applyNumberFormat="1" applyProtection="1"/>
    <xf numFmtId="0" fontId="26" fillId="0" borderId="19" xfId="13" applyFont="1" applyBorder="1" applyAlignment="1" applyProtection="1">
      <alignment horizontal="left"/>
    </xf>
    <xf numFmtId="2" fontId="110" fillId="0" borderId="19" xfId="13" applyNumberFormat="1" applyFont="1" applyBorder="1" applyProtection="1"/>
    <xf numFmtId="4" fontId="9" fillId="0" borderId="2" xfId="3" applyNumberFormat="1" applyFont="1" applyBorder="1" applyAlignment="1">
      <alignment horizontal="left" vertical="top" wrapText="1"/>
    </xf>
    <xf numFmtId="2" fontId="111" fillId="0" borderId="19" xfId="13" applyNumberFormat="1" applyFont="1" applyBorder="1" applyProtection="1"/>
    <xf numFmtId="0" fontId="0" fillId="0" borderId="0" xfId="0" applyAlignment="1" applyProtection="1"/>
    <xf numFmtId="0" fontId="0" fillId="0" borderId="0" xfId="0" applyAlignment="1" applyProtection="1">
      <alignment horizontal="center"/>
    </xf>
    <xf numFmtId="0" fontId="26" fillId="0" borderId="0" xfId="13" applyFont="1" applyAlignment="1" applyProtection="1">
      <alignment horizontal="left" vertical="top" wrapText="1"/>
    </xf>
    <xf numFmtId="0" fontId="26" fillId="0" borderId="0" xfId="13" applyFont="1" applyAlignment="1" applyProtection="1">
      <alignment vertical="top"/>
    </xf>
    <xf numFmtId="0" fontId="0" fillId="0" borderId="0" xfId="0" applyAlignment="1" applyProtection="1">
      <protection locked="0"/>
    </xf>
    <xf numFmtId="4" fontId="52" fillId="4" borderId="2" xfId="0" applyNumberFormat="1" applyFont="1" applyFill="1" applyBorder="1"/>
    <xf numFmtId="4" fontId="55" fillId="0" borderId="0" xfId="0" applyNumberFormat="1" applyFont="1"/>
    <xf numFmtId="4" fontId="60" fillId="0" borderId="0" xfId="0" applyNumberFormat="1" applyFont="1"/>
    <xf numFmtId="4" fontId="63" fillId="0" borderId="0" xfId="0" applyNumberFormat="1" applyFont="1"/>
    <xf numFmtId="4" fontId="68" fillId="4" borderId="18" xfId="0" applyNumberFormat="1" applyFont="1" applyFill="1" applyBorder="1"/>
    <xf numFmtId="4" fontId="58" fillId="4" borderId="2" xfId="0" applyNumberFormat="1" applyFont="1" applyFill="1" applyBorder="1" applyAlignment="1">
      <alignment horizontal="left"/>
    </xf>
    <xf numFmtId="4" fontId="48" fillId="4" borderId="2" xfId="0" applyNumberFormat="1" applyFont="1" applyFill="1" applyBorder="1"/>
    <xf numFmtId="4" fontId="81" fillId="6" borderId="19" xfId="0" applyNumberFormat="1" applyFont="1" applyFill="1" applyBorder="1" applyAlignment="1">
      <alignment horizontal="left"/>
    </xf>
    <xf numFmtId="4" fontId="47" fillId="0" borderId="0" xfId="0" applyNumberFormat="1" applyFont="1" applyProtection="1">
      <protection locked="0"/>
    </xf>
    <xf numFmtId="4" fontId="48" fillId="4" borderId="2" xfId="0" applyNumberFormat="1" applyFont="1" applyFill="1" applyBorder="1" applyProtection="1">
      <protection locked="0"/>
    </xf>
    <xf numFmtId="4" fontId="48" fillId="0" borderId="2" xfId="0" applyNumberFormat="1" applyFont="1" applyBorder="1" applyAlignment="1" applyProtection="1">
      <alignment horizontal="center"/>
      <protection locked="0"/>
    </xf>
    <xf numFmtId="4" fontId="61" fillId="4" borderId="2" xfId="0" applyNumberFormat="1" applyFont="1" applyFill="1" applyBorder="1" applyAlignment="1" applyProtection="1">
      <alignment horizontal="center"/>
      <protection locked="0"/>
    </xf>
    <xf numFmtId="4" fontId="89" fillId="4" borderId="2" xfId="0" applyNumberFormat="1" applyFont="1" applyFill="1" applyBorder="1" applyAlignment="1" applyProtection="1">
      <alignment horizontal="center"/>
      <protection locked="0"/>
    </xf>
    <xf numFmtId="49" fontId="4" fillId="0" borderId="0" xfId="2" applyNumberFormat="1" applyFont="1" applyAlignment="1" applyProtection="1">
      <alignment horizontal="left" vertical="top"/>
    </xf>
    <xf numFmtId="0" fontId="4" fillId="0" borderId="0" xfId="2" applyFont="1" applyAlignment="1" applyProtection="1">
      <alignment vertical="top"/>
    </xf>
    <xf numFmtId="4" fontId="13" fillId="0" borderId="0" xfId="2" applyNumberFormat="1" applyFont="1" applyAlignment="1" applyProtection="1">
      <alignment vertical="top"/>
    </xf>
    <xf numFmtId="0" fontId="6" fillId="0" borderId="0" xfId="0" applyFont="1" applyAlignment="1" applyProtection="1">
      <alignment horizontal="center" vertical="top"/>
    </xf>
    <xf numFmtId="0" fontId="6" fillId="0" borderId="0" xfId="0" applyFont="1" applyAlignment="1" applyProtection="1">
      <alignment vertical="top"/>
    </xf>
    <xf numFmtId="49" fontId="4" fillId="0" borderId="0" xfId="2" applyNumberFormat="1" applyFont="1" applyAlignment="1" applyProtection="1">
      <alignment horizontal="center" vertical="top"/>
    </xf>
    <xf numFmtId="0" fontId="12" fillId="0" borderId="0" xfId="2" applyFont="1" applyAlignment="1" applyProtection="1">
      <alignment vertical="top"/>
    </xf>
    <xf numFmtId="1" fontId="9" fillId="0" borderId="0" xfId="3" applyNumberFormat="1" applyFont="1" applyAlignment="1" applyProtection="1">
      <alignment horizontal="left" vertical="top"/>
    </xf>
    <xf numFmtId="0" fontId="0" fillId="0" borderId="0" xfId="0" applyAlignment="1" applyProtection="1">
      <alignment horizontal="left" vertical="top"/>
    </xf>
    <xf numFmtId="0" fontId="0" fillId="0" borderId="0" xfId="0" applyAlignment="1" applyProtection="1">
      <alignment vertical="top"/>
    </xf>
    <xf numFmtId="0" fontId="9" fillId="0" borderId="0" xfId="0" applyFont="1" applyAlignment="1" applyProtection="1">
      <alignment vertical="top"/>
    </xf>
    <xf numFmtId="1" fontId="18" fillId="0" borderId="0" xfId="3" applyNumberFormat="1" applyFont="1" applyAlignment="1" applyProtection="1">
      <alignment horizontal="left" vertical="top"/>
    </xf>
    <xf numFmtId="0" fontId="0" fillId="0" borderId="0" xfId="0" applyAlignment="1" applyProtection="1">
      <alignment horizontal="left" vertical="top"/>
    </xf>
    <xf numFmtId="1" fontId="14" fillId="3" borderId="0" xfId="3" applyNumberFormat="1" applyFont="1" applyFill="1" applyAlignment="1" applyProtection="1">
      <alignment horizontal="left" vertical="top"/>
    </xf>
    <xf numFmtId="0" fontId="15" fillId="3" borderId="0" xfId="0" applyFont="1" applyFill="1" applyAlignment="1" applyProtection="1">
      <alignment horizontal="left" vertical="top"/>
    </xf>
    <xf numFmtId="0" fontId="6" fillId="3" borderId="0" xfId="0" applyFont="1" applyFill="1" applyAlignment="1" applyProtection="1">
      <alignment vertical="top"/>
    </xf>
    <xf numFmtId="49" fontId="17" fillId="0" borderId="0" xfId="3" applyNumberFormat="1" applyFont="1" applyAlignment="1" applyProtection="1">
      <alignment horizontal="center" vertical="top" wrapText="1"/>
    </xf>
    <xf numFmtId="4" fontId="18" fillId="0" borderId="0" xfId="3" applyNumberFormat="1" applyFont="1" applyAlignment="1" applyProtection="1">
      <alignment horizontal="left" vertical="top" wrapText="1"/>
    </xf>
    <xf numFmtId="4" fontId="18" fillId="0" borderId="0" xfId="3" applyNumberFormat="1" applyFont="1" applyAlignment="1" applyProtection="1">
      <alignment vertical="top"/>
    </xf>
    <xf numFmtId="164" fontId="18" fillId="0" borderId="0" xfId="3" applyNumberFormat="1" applyFont="1" applyAlignment="1" applyProtection="1">
      <alignment horizontal="center" vertical="top"/>
    </xf>
    <xf numFmtId="165" fontId="6" fillId="0" borderId="0" xfId="3" applyNumberFormat="1" applyAlignment="1" applyProtection="1">
      <alignment vertical="top"/>
    </xf>
    <xf numFmtId="49" fontId="16" fillId="0" borderId="0" xfId="3" applyNumberFormat="1" applyFont="1" applyAlignment="1" applyProtection="1">
      <alignment horizontal="left" vertical="top" wrapText="1"/>
    </xf>
    <xf numFmtId="165" fontId="19" fillId="0" borderId="0" xfId="3" applyNumberFormat="1" applyFont="1" applyAlignment="1" applyProtection="1">
      <alignment vertical="top"/>
    </xf>
    <xf numFmtId="49" fontId="16" fillId="0" borderId="0" xfId="3" applyNumberFormat="1" applyFont="1" applyAlignment="1" applyProtection="1">
      <alignment horizontal="center" vertical="top" wrapText="1"/>
    </xf>
    <xf numFmtId="4" fontId="16" fillId="0" borderId="0" xfId="3" applyNumberFormat="1" applyFont="1" applyAlignment="1" applyProtection="1">
      <alignment vertical="top"/>
    </xf>
    <xf numFmtId="164" fontId="16" fillId="0" borderId="0" xfId="3" applyNumberFormat="1" applyFont="1" applyAlignment="1" applyProtection="1">
      <alignment horizontal="center" vertical="top"/>
    </xf>
    <xf numFmtId="49" fontId="20" fillId="0" borderId="5" xfId="0" applyNumberFormat="1" applyFont="1" applyBorder="1" applyAlignment="1" applyProtection="1">
      <alignment horizontal="center" vertical="top"/>
    </xf>
    <xf numFmtId="0" fontId="20" fillId="0" borderId="6" xfId="0" applyFont="1" applyBorder="1" applyAlignment="1" applyProtection="1">
      <alignment horizontal="center" vertical="top"/>
    </xf>
    <xf numFmtId="0" fontId="0" fillId="0" borderId="7" xfId="0" applyBorder="1" applyAlignment="1" applyProtection="1">
      <alignment horizontal="center"/>
    </xf>
    <xf numFmtId="0" fontId="0" fillId="0" borderId="17" xfId="0" applyBorder="1" applyAlignment="1" applyProtection="1">
      <alignment horizontal="center"/>
    </xf>
    <xf numFmtId="0" fontId="20" fillId="0" borderId="5" xfId="0" applyFont="1" applyBorder="1" applyAlignment="1" applyProtection="1">
      <alignment horizontal="center" vertical="top"/>
    </xf>
    <xf numFmtId="49" fontId="21" fillId="0" borderId="8" xfId="0" quotePrefix="1" applyNumberFormat="1" applyFont="1" applyBorder="1" applyAlignment="1" applyProtection="1">
      <alignment horizontal="center" vertical="top"/>
    </xf>
    <xf numFmtId="0" fontId="21" fillId="0" borderId="9" xfId="0" applyFont="1" applyBorder="1" applyAlignment="1" applyProtection="1">
      <alignment vertical="top"/>
    </xf>
    <xf numFmtId="0" fontId="0" fillId="0" borderId="9" xfId="0" applyBorder="1" applyAlignment="1" applyProtection="1">
      <alignment horizontal="center"/>
    </xf>
    <xf numFmtId="0" fontId="21" fillId="0" borderId="10" xfId="0" applyFont="1" applyBorder="1" applyAlignment="1" applyProtection="1">
      <alignment vertical="top"/>
    </xf>
    <xf numFmtId="166" fontId="21" fillId="0" borderId="8" xfId="0" applyNumberFormat="1" applyFont="1" applyBorder="1" applyAlignment="1" applyProtection="1">
      <alignment vertical="top"/>
    </xf>
    <xf numFmtId="49" fontId="21" fillId="0" borderId="4" xfId="0" quotePrefix="1" applyNumberFormat="1" applyFont="1" applyBorder="1" applyAlignment="1" applyProtection="1">
      <alignment horizontal="center" vertical="top"/>
    </xf>
    <xf numFmtId="0" fontId="21" fillId="0" borderId="2" xfId="0" applyFont="1" applyBorder="1" applyAlignment="1" applyProtection="1">
      <alignment vertical="top"/>
    </xf>
    <xf numFmtId="0" fontId="0" fillId="0" borderId="2" xfId="0" applyBorder="1" applyAlignment="1" applyProtection="1">
      <alignment horizontal="center"/>
    </xf>
    <xf numFmtId="0" fontId="21" fillId="0" borderId="3" xfId="0" applyFont="1" applyBorder="1" applyAlignment="1" applyProtection="1">
      <alignment vertical="top"/>
    </xf>
    <xf numFmtId="166" fontId="21" fillId="0" borderId="4" xfId="0" applyNumberFormat="1" applyFont="1" applyBorder="1" applyAlignment="1" applyProtection="1">
      <alignment vertical="top"/>
    </xf>
    <xf numFmtId="49" fontId="20" fillId="2" borderId="4" xfId="0" quotePrefix="1" applyNumberFormat="1" applyFont="1" applyFill="1" applyBorder="1" applyAlignment="1" applyProtection="1">
      <alignment horizontal="center" vertical="top"/>
    </xf>
    <xf numFmtId="0" fontId="20" fillId="2" borderId="2" xfId="0" applyFont="1" applyFill="1" applyBorder="1" applyAlignment="1" applyProtection="1">
      <alignment vertical="top"/>
    </xf>
    <xf numFmtId="0" fontId="21" fillId="2" borderId="2" xfId="0" applyFont="1" applyFill="1" applyBorder="1" applyAlignment="1" applyProtection="1">
      <alignment vertical="top"/>
    </xf>
    <xf numFmtId="0" fontId="21" fillId="2" borderId="2" xfId="0" applyFont="1" applyFill="1" applyBorder="1" applyAlignment="1" applyProtection="1">
      <alignment horizontal="center" vertical="top"/>
    </xf>
    <xf numFmtId="0" fontId="21" fillId="2" borderId="3" xfId="0" applyFont="1" applyFill="1" applyBorder="1" applyAlignment="1" applyProtection="1">
      <alignment vertical="top"/>
    </xf>
    <xf numFmtId="166" fontId="20" fillId="2" borderId="4" xfId="0" applyNumberFormat="1" applyFont="1" applyFill="1" applyBorder="1" applyAlignment="1" applyProtection="1">
      <alignment vertical="top"/>
    </xf>
    <xf numFmtId="49" fontId="37" fillId="0" borderId="0" xfId="0" applyNumberFormat="1" applyFont="1" applyAlignment="1" applyProtection="1">
      <alignment horizontal="center" vertical="top"/>
    </xf>
    <xf numFmtId="0" fontId="38" fillId="0" borderId="0" xfId="0" applyFont="1" applyAlignment="1" applyProtection="1">
      <alignment horizontal="left" vertical="top"/>
    </xf>
    <xf numFmtId="0" fontId="37" fillId="0" borderId="0" xfId="0" quotePrefix="1" applyFont="1" applyAlignment="1" applyProtection="1">
      <alignment horizontal="left" wrapText="1"/>
    </xf>
    <xf numFmtId="4" fontId="13" fillId="0" borderId="0" xfId="2" applyNumberFormat="1" applyFont="1" applyAlignment="1" applyProtection="1">
      <alignment horizontal="center" vertical="top"/>
    </xf>
    <xf numFmtId="0" fontId="6" fillId="0" borderId="0" xfId="0" applyFont="1" applyAlignment="1" applyProtection="1">
      <alignment horizontal="right" vertical="top"/>
    </xf>
    <xf numFmtId="49" fontId="24" fillId="0" borderId="12" xfId="0" applyNumberFormat="1" applyFont="1" applyBorder="1" applyAlignment="1" applyProtection="1">
      <alignment horizontal="center" vertical="top"/>
    </xf>
    <xf numFmtId="0" fontId="24" fillId="0" borderId="13" xfId="0" applyFont="1" applyBorder="1" applyAlignment="1" applyProtection="1">
      <alignment horizontal="center"/>
    </xf>
    <xf numFmtId="0" fontId="24" fillId="0" borderId="12" xfId="0" applyFont="1" applyBorder="1" applyAlignment="1" applyProtection="1">
      <alignment horizontal="center"/>
    </xf>
    <xf numFmtId="165" fontId="24" fillId="0" borderId="12" xfId="0" applyNumberFormat="1" applyFont="1" applyBorder="1" applyAlignment="1" applyProtection="1">
      <alignment horizontal="center"/>
    </xf>
    <xf numFmtId="49" fontId="19" fillId="4" borderId="1" xfId="0" applyNumberFormat="1" applyFont="1" applyFill="1" applyBorder="1" applyAlignment="1" applyProtection="1">
      <alignment horizontal="center" vertical="center"/>
    </xf>
    <xf numFmtId="0" fontId="19" fillId="4" borderId="2" xfId="0" applyFont="1" applyFill="1" applyBorder="1" applyAlignment="1" applyProtection="1">
      <alignment horizontal="left" vertical="center"/>
    </xf>
    <xf numFmtId="0" fontId="6" fillId="4" borderId="2" xfId="0" applyFont="1" applyFill="1" applyBorder="1" applyAlignment="1" applyProtection="1">
      <alignment vertical="center"/>
    </xf>
    <xf numFmtId="168" fontId="6" fillId="4" borderId="2" xfId="0" applyNumberFormat="1" applyFont="1" applyFill="1" applyBorder="1" applyAlignment="1" applyProtection="1">
      <alignment horizontal="center" vertical="center"/>
    </xf>
    <xf numFmtId="165" fontId="6" fillId="4" borderId="3" xfId="0" applyNumberFormat="1" applyFont="1" applyFill="1" applyBorder="1" applyAlignment="1" applyProtection="1">
      <alignment vertical="center"/>
    </xf>
    <xf numFmtId="0" fontId="6" fillId="0" borderId="0" xfId="0" applyFont="1" applyProtection="1"/>
    <xf numFmtId="166" fontId="19" fillId="0" borderId="0" xfId="0" applyNumberFormat="1" applyFont="1" applyAlignment="1" applyProtection="1">
      <alignment horizontal="left"/>
    </xf>
    <xf numFmtId="166" fontId="3" fillId="0" borderId="0" xfId="0" applyNumberFormat="1" applyFont="1" applyAlignment="1" applyProtection="1">
      <alignment horizontal="right"/>
    </xf>
    <xf numFmtId="49" fontId="6" fillId="0" borderId="14" xfId="0" applyNumberFormat="1" applyFont="1" applyBorder="1" applyAlignment="1" applyProtection="1">
      <alignment horizontal="center" vertical="top"/>
    </xf>
    <xf numFmtId="0" fontId="6" fillId="0" borderId="14" xfId="0" applyFont="1" applyBorder="1" applyProtection="1"/>
    <xf numFmtId="2" fontId="6" fillId="0" borderId="14" xfId="0" applyNumberFormat="1" applyFont="1" applyBorder="1" applyAlignment="1" applyProtection="1">
      <alignment horizontal="center"/>
    </xf>
    <xf numFmtId="165" fontId="6" fillId="0" borderId="14" xfId="0" applyNumberFormat="1" applyFont="1" applyBorder="1" applyProtection="1"/>
    <xf numFmtId="49" fontId="6" fillId="0" borderId="14" xfId="10" quotePrefix="1" applyNumberFormat="1" applyBorder="1" applyAlignment="1" applyProtection="1">
      <alignment horizontal="center" vertical="top"/>
    </xf>
    <xf numFmtId="0" fontId="6" fillId="0" borderId="14" xfId="11" applyBorder="1" applyAlignment="1" applyProtection="1">
      <alignment wrapText="1"/>
    </xf>
    <xf numFmtId="0" fontId="6" fillId="0" borderId="14" xfId="11" applyBorder="1" applyProtection="1"/>
    <xf numFmtId="2" fontId="6" fillId="0" borderId="14" xfId="11" applyNumberFormat="1" applyBorder="1" applyAlignment="1" applyProtection="1">
      <alignment horizontal="center"/>
    </xf>
    <xf numFmtId="0" fontId="6" fillId="0" borderId="14" xfId="11" applyBorder="1" applyAlignment="1" applyProtection="1">
      <alignment vertical="top" wrapText="1"/>
    </xf>
    <xf numFmtId="49" fontId="19" fillId="0" borderId="1" xfId="0" applyNumberFormat="1" applyFont="1" applyBorder="1" applyAlignment="1" applyProtection="1">
      <alignment horizontal="center" vertical="center"/>
    </xf>
    <xf numFmtId="0" fontId="19" fillId="0" borderId="2" xfId="0" applyFont="1" applyBorder="1" applyAlignment="1" applyProtection="1">
      <alignment horizontal="left" vertical="center"/>
    </xf>
    <xf numFmtId="0" fontId="6" fillId="0" borderId="2" xfId="0" applyFont="1" applyBorder="1" applyAlignment="1" applyProtection="1">
      <alignment vertical="center"/>
    </xf>
    <xf numFmtId="168" fontId="6" fillId="0" borderId="2" xfId="0" applyNumberFormat="1" applyFont="1" applyBorder="1" applyAlignment="1" applyProtection="1">
      <alignment horizontal="center" vertical="center"/>
    </xf>
    <xf numFmtId="165" fontId="6" fillId="0" borderId="2" xfId="0" applyNumberFormat="1" applyFont="1" applyBorder="1" applyAlignment="1" applyProtection="1">
      <alignment vertical="center"/>
    </xf>
    <xf numFmtId="165" fontId="19" fillId="0" borderId="3" xfId="0" applyNumberFormat="1" applyFont="1" applyBorder="1" applyAlignment="1" applyProtection="1">
      <alignment vertical="center"/>
    </xf>
    <xf numFmtId="49" fontId="6" fillId="0" borderId="2" xfId="10" quotePrefix="1" applyNumberFormat="1" applyBorder="1" applyAlignment="1" applyProtection="1">
      <alignment horizontal="center" vertical="top"/>
    </xf>
    <xf numFmtId="0" fontId="6" fillId="0" borderId="2" xfId="11" applyBorder="1" applyAlignment="1" applyProtection="1">
      <alignment vertical="top" wrapText="1"/>
    </xf>
    <xf numFmtId="0" fontId="6" fillId="0" borderId="2" xfId="11" applyBorder="1" applyProtection="1"/>
    <xf numFmtId="2" fontId="6" fillId="0" borderId="2" xfId="11" applyNumberFormat="1" applyBorder="1" applyAlignment="1" applyProtection="1">
      <alignment horizontal="center"/>
    </xf>
    <xf numFmtId="165" fontId="6" fillId="0" borderId="2" xfId="0" applyNumberFormat="1" applyFont="1" applyBorder="1" applyProtection="1"/>
    <xf numFmtId="49" fontId="6" fillId="0" borderId="14" xfId="11" applyNumberFormat="1" applyBorder="1" applyAlignment="1" applyProtection="1">
      <alignment horizontal="center" vertical="top"/>
    </xf>
    <xf numFmtId="0" fontId="6" fillId="0" borderId="14" xfId="11" applyBorder="1" applyAlignment="1" applyProtection="1">
      <alignment vertical="top"/>
    </xf>
    <xf numFmtId="49" fontId="6" fillId="0" borderId="14" xfId="10" applyNumberFormat="1" applyBorder="1" applyAlignment="1" applyProtection="1">
      <alignment horizontal="center" vertical="top"/>
    </xf>
    <xf numFmtId="0" fontId="39" fillId="0" borderId="14" xfId="11" applyFont="1" applyBorder="1" applyAlignment="1" applyProtection="1">
      <alignment vertical="top" wrapText="1"/>
    </xf>
    <xf numFmtId="0" fontId="39" fillId="0" borderId="14" xfId="11" applyFont="1" applyBorder="1" applyProtection="1"/>
    <xf numFmtId="2" fontId="39" fillId="0" borderId="14" xfId="11" applyNumberFormat="1" applyFont="1" applyBorder="1" applyAlignment="1" applyProtection="1">
      <alignment horizontal="center"/>
    </xf>
    <xf numFmtId="165" fontId="39" fillId="0" borderId="14" xfId="0" applyNumberFormat="1" applyFont="1" applyBorder="1" applyProtection="1"/>
    <xf numFmtId="0" fontId="6" fillId="0" borderId="14" xfId="11" applyBorder="1" applyAlignment="1" applyProtection="1">
      <alignment horizontal="left" wrapText="1"/>
    </xf>
    <xf numFmtId="0" fontId="6" fillId="0" borderId="14" xfId="11" quotePrefix="1" applyBorder="1" applyAlignment="1" applyProtection="1">
      <alignment vertical="top" wrapText="1"/>
    </xf>
    <xf numFmtId="168" fontId="6" fillId="0" borderId="14" xfId="11" applyNumberFormat="1" applyBorder="1" applyAlignment="1" applyProtection="1">
      <alignment horizontal="center"/>
    </xf>
    <xf numFmtId="0" fontId="0" fillId="0" borderId="14" xfId="0" applyBorder="1" applyAlignment="1" applyProtection="1">
      <alignment vertical="top"/>
    </xf>
    <xf numFmtId="0" fontId="0" fillId="0" borderId="14" xfId="0" applyBorder="1" applyProtection="1"/>
    <xf numFmtId="2" fontId="0" fillId="0" borderId="14" xfId="0" applyNumberFormat="1" applyBorder="1" applyAlignment="1" applyProtection="1">
      <alignment horizontal="center"/>
    </xf>
    <xf numFmtId="0" fontId="6" fillId="0" borderId="15" xfId="0" applyFont="1" applyBorder="1" applyProtection="1"/>
    <xf numFmtId="0" fontId="6" fillId="0" borderId="14" xfId="0" applyFont="1" applyBorder="1" applyAlignment="1" applyProtection="1">
      <alignment horizontal="left" vertical="top"/>
    </xf>
    <xf numFmtId="169" fontId="6" fillId="0" borderId="16" xfId="0" applyNumberFormat="1" applyFont="1" applyBorder="1" applyAlignment="1" applyProtection="1">
      <alignment horizontal="center"/>
    </xf>
    <xf numFmtId="49" fontId="6" fillId="0" borderId="14" xfId="0" quotePrefix="1" applyNumberFormat="1" applyFont="1" applyBorder="1" applyAlignment="1" applyProtection="1">
      <alignment horizontal="center" vertical="top"/>
    </xf>
    <xf numFmtId="0" fontId="6" fillId="0" borderId="14" xfId="0" applyFont="1" applyBorder="1" applyAlignment="1" applyProtection="1">
      <alignment horizontal="left" vertical="top" wrapText="1"/>
    </xf>
    <xf numFmtId="168" fontId="6" fillId="0" borderId="16" xfId="0" applyNumberFormat="1" applyFont="1" applyBorder="1" applyAlignment="1" applyProtection="1">
      <alignment horizontal="center"/>
    </xf>
    <xf numFmtId="0" fontId="40" fillId="0" borderId="0" xfId="0" applyFont="1" applyProtection="1"/>
    <xf numFmtId="4" fontId="6" fillId="0" borderId="14" xfId="0" applyNumberFormat="1" applyFont="1" applyBorder="1" applyAlignment="1" applyProtection="1">
      <alignment horizontal="left" vertical="top" wrapText="1"/>
    </xf>
    <xf numFmtId="4" fontId="6" fillId="0" borderId="14" xfId="0" applyNumberFormat="1" applyFont="1" applyBorder="1" applyProtection="1"/>
    <xf numFmtId="10" fontId="6" fillId="0" borderId="16" xfId="0" applyNumberFormat="1" applyFont="1" applyBorder="1" applyAlignment="1" applyProtection="1">
      <alignment horizontal="center"/>
    </xf>
    <xf numFmtId="0" fontId="29" fillId="0" borderId="0" xfId="0" applyFont="1" applyProtection="1"/>
    <xf numFmtId="166" fontId="41" fillId="0" borderId="0" xfId="0" applyNumberFormat="1" applyFont="1" applyAlignment="1" applyProtection="1">
      <alignment horizontal="left"/>
    </xf>
    <xf numFmtId="166" fontId="42" fillId="0" borderId="0" xfId="0" applyNumberFormat="1" applyFont="1" applyAlignment="1" applyProtection="1">
      <alignment horizontal="right"/>
    </xf>
    <xf numFmtId="0" fontId="6" fillId="0" borderId="14" xfId="0" applyFont="1" applyBorder="1" applyAlignment="1" applyProtection="1">
      <alignment horizontal="center" vertical="top"/>
    </xf>
    <xf numFmtId="0" fontId="43" fillId="0" borderId="0" xfId="0" applyFont="1" applyProtection="1"/>
    <xf numFmtId="4" fontId="44" fillId="0" borderId="0" xfId="0" applyNumberFormat="1" applyFont="1" applyAlignment="1" applyProtection="1">
      <alignment horizontal="left"/>
    </xf>
    <xf numFmtId="168" fontId="6" fillId="0" borderId="14" xfId="0" applyNumberFormat="1" applyFont="1" applyBorder="1" applyAlignment="1" applyProtection="1">
      <alignment horizontal="center"/>
    </xf>
    <xf numFmtId="0" fontId="19" fillId="0" borderId="14" xfId="0" applyFont="1" applyBorder="1" applyAlignment="1" applyProtection="1">
      <alignment horizontal="left" vertical="top"/>
    </xf>
    <xf numFmtId="0" fontId="39" fillId="0" borderId="14" xfId="0" applyFont="1" applyBorder="1" applyProtection="1"/>
    <xf numFmtId="168" fontId="39" fillId="0" borderId="16" xfId="0" applyNumberFormat="1" applyFont="1" applyBorder="1" applyAlignment="1" applyProtection="1">
      <alignment horizontal="center"/>
    </xf>
    <xf numFmtId="0" fontId="6" fillId="0" borderId="14" xfId="10" applyBorder="1" applyAlignment="1" applyProtection="1">
      <alignment horizontal="left" vertical="top" wrapText="1"/>
    </xf>
    <xf numFmtId="0" fontId="39" fillId="0" borderId="0" xfId="0" applyFont="1" applyProtection="1"/>
    <xf numFmtId="0" fontId="6" fillId="0" borderId="14" xfId="0" applyFont="1" applyBorder="1" applyAlignment="1" applyProtection="1">
      <alignment vertical="top"/>
    </xf>
    <xf numFmtId="0" fontId="19" fillId="0" borderId="14" xfId="0" applyFont="1" applyBorder="1" applyAlignment="1" applyProtection="1">
      <alignment horizontal="left" vertical="top" wrapText="1"/>
    </xf>
    <xf numFmtId="49" fontId="6" fillId="5" borderId="14" xfId="0" applyNumberFormat="1" applyFont="1" applyFill="1" applyBorder="1" applyAlignment="1" applyProtection="1">
      <alignment horizontal="center" vertical="top"/>
    </xf>
    <xf numFmtId="0" fontId="6" fillId="5" borderId="14" xfId="0" applyFont="1" applyFill="1" applyBorder="1" applyAlignment="1" applyProtection="1">
      <alignment horizontal="left" vertical="top" wrapText="1"/>
    </xf>
    <xf numFmtId="0" fontId="6" fillId="5" borderId="0" xfId="0" applyFont="1" applyFill="1" applyProtection="1"/>
    <xf numFmtId="168" fontId="6" fillId="5" borderId="14" xfId="0" applyNumberFormat="1" applyFont="1" applyFill="1" applyBorder="1" applyAlignment="1" applyProtection="1">
      <alignment horizontal="center"/>
    </xf>
    <xf numFmtId="165" fontId="6" fillId="5" borderId="14" xfId="0" applyNumberFormat="1" applyFont="1" applyFill="1" applyBorder="1" applyProtection="1"/>
    <xf numFmtId="166" fontId="45" fillId="0" borderId="0" xfId="0" applyNumberFormat="1" applyFont="1" applyAlignment="1" applyProtection="1">
      <alignment horizontal="right"/>
    </xf>
    <xf numFmtId="0" fontId="25" fillId="0" borderId="0" xfId="5" applyFont="1" applyAlignment="1" applyProtection="1">
      <alignment horizontal="center" vertical="top"/>
    </xf>
    <xf numFmtId="0" fontId="25" fillId="0" borderId="0" xfId="5" applyFont="1" applyAlignment="1" applyProtection="1">
      <alignment vertical="top"/>
    </xf>
    <xf numFmtId="0" fontId="25" fillId="0" borderId="0" xfId="0" applyFont="1" applyAlignment="1" applyProtection="1">
      <alignment horizontal="center" vertical="top"/>
    </xf>
    <xf numFmtId="2" fontId="26" fillId="0" borderId="0" xfId="0" applyNumberFormat="1" applyFont="1" applyAlignment="1" applyProtection="1">
      <alignment horizontal="center" vertical="top"/>
    </xf>
    <xf numFmtId="166" fontId="26" fillId="0" borderId="0" xfId="0" applyNumberFormat="1" applyFont="1" applyAlignment="1" applyProtection="1">
      <alignment horizontal="center" vertical="top"/>
    </xf>
    <xf numFmtId="165" fontId="6" fillId="0" borderId="0" xfId="0" applyNumberFormat="1" applyFont="1" applyAlignment="1" applyProtection="1">
      <alignment vertical="top"/>
    </xf>
    <xf numFmtId="0" fontId="26" fillId="0" borderId="0" xfId="0" applyFont="1" applyAlignment="1" applyProtection="1">
      <alignment horizontal="center" vertical="top"/>
    </xf>
    <xf numFmtId="0" fontId="25" fillId="0" borderId="0" xfId="5" applyFont="1" applyAlignment="1" applyProtection="1">
      <alignment horizontal="left" vertical="top"/>
    </xf>
    <xf numFmtId="0" fontId="26" fillId="0" borderId="0" xfId="7" applyFont="1" applyAlignment="1" applyProtection="1">
      <alignment horizontal="center" vertical="top"/>
    </xf>
    <xf numFmtId="0" fontId="26" fillId="0" borderId="0" xfId="7" applyFont="1" applyAlignment="1" applyProtection="1">
      <alignment vertical="top" wrapText="1"/>
    </xf>
    <xf numFmtId="0" fontId="34" fillId="0" borderId="0" xfId="8" applyFont="1" applyAlignment="1" applyProtection="1">
      <alignment horizontal="center" vertical="top"/>
    </xf>
    <xf numFmtId="49" fontId="34" fillId="0" borderId="0" xfId="8" applyNumberFormat="1" applyFont="1" applyAlignment="1" applyProtection="1">
      <alignment horizontal="left" vertical="top"/>
    </xf>
    <xf numFmtId="167" fontId="34" fillId="0" borderId="0" xfId="8" applyNumberFormat="1" applyFont="1" applyAlignment="1" applyProtection="1">
      <alignment horizontal="center" vertical="top"/>
    </xf>
    <xf numFmtId="167" fontId="25" fillId="0" borderId="0" xfId="8" applyNumberFormat="1" applyFont="1" applyAlignment="1" applyProtection="1">
      <alignment horizontal="center" vertical="top"/>
    </xf>
    <xf numFmtId="49" fontId="26" fillId="0" borderId="0" xfId="8" applyNumberFormat="1" applyFont="1" applyAlignment="1" applyProtection="1">
      <alignment horizontal="left" vertical="top" wrapText="1"/>
    </xf>
    <xf numFmtId="4" fontId="26" fillId="0" borderId="0" xfId="5" applyNumberFormat="1" applyFont="1" applyAlignment="1" applyProtection="1">
      <alignment horizontal="center" vertical="top"/>
    </xf>
    <xf numFmtId="0" fontId="26" fillId="0" borderId="0" xfId="8" applyFont="1" applyAlignment="1" applyProtection="1">
      <alignment horizontal="left" vertical="top"/>
    </xf>
    <xf numFmtId="167" fontId="26" fillId="0" borderId="0" xfId="8" applyNumberFormat="1" applyFont="1" applyAlignment="1" applyProtection="1">
      <alignment horizontal="center" vertical="top"/>
    </xf>
    <xf numFmtId="0" fontId="26" fillId="0" borderId="0" xfId="8" quotePrefix="1" applyFont="1" applyAlignment="1" applyProtection="1">
      <alignment horizontal="center" vertical="top"/>
    </xf>
    <xf numFmtId="0" fontId="26" fillId="0" borderId="0" xfId="5" applyFont="1" applyAlignment="1" applyProtection="1">
      <alignment horizontal="center" vertical="top"/>
    </xf>
    <xf numFmtId="4" fontId="25" fillId="0" borderId="0" xfId="5" applyNumberFormat="1" applyFont="1" applyAlignment="1" applyProtection="1">
      <alignment horizontal="center" vertical="top"/>
    </xf>
    <xf numFmtId="0" fontId="26" fillId="0" borderId="0" xfId="0" applyFont="1" applyAlignment="1" applyProtection="1">
      <alignment vertical="top"/>
    </xf>
    <xf numFmtId="1" fontId="12" fillId="0" borderId="0" xfId="9" applyNumberFormat="1" applyFont="1" applyAlignment="1" applyProtection="1">
      <alignment horizontal="center" vertical="top"/>
    </xf>
    <xf numFmtId="4" fontId="35" fillId="0" borderId="0" xfId="9" applyNumberFormat="1" applyFont="1" applyProtection="1"/>
    <xf numFmtId="2" fontId="26" fillId="0" borderId="0" xfId="0" applyNumberFormat="1" applyFont="1" applyAlignment="1" applyProtection="1">
      <alignment horizontal="center"/>
    </xf>
    <xf numFmtId="166" fontId="26" fillId="0" borderId="0" xfId="0" applyNumberFormat="1" applyFont="1" applyProtection="1"/>
    <xf numFmtId="1" fontId="26" fillId="0" borderId="0" xfId="9" applyNumberFormat="1" applyFont="1" applyAlignment="1" applyProtection="1">
      <alignment horizontal="center" vertical="top"/>
    </xf>
    <xf numFmtId="4" fontId="28" fillId="0" borderId="0" xfId="9" applyNumberFormat="1" applyFont="1" applyProtection="1"/>
    <xf numFmtId="2" fontId="6" fillId="0" borderId="0" xfId="0" applyNumberFormat="1" applyFont="1" applyAlignment="1" applyProtection="1">
      <alignment horizontal="center"/>
    </xf>
    <xf numFmtId="0" fontId="26" fillId="0" borderId="0" xfId="9" applyFont="1" applyAlignment="1" applyProtection="1">
      <alignment horizontal="center" vertical="top"/>
    </xf>
    <xf numFmtId="0" fontId="25" fillId="0" borderId="0" xfId="9" quotePrefix="1" applyFont="1" applyProtection="1"/>
    <xf numFmtId="4" fontId="25" fillId="0" borderId="0" xfId="9" applyNumberFormat="1" applyFont="1" applyAlignment="1" applyProtection="1">
      <alignment horizontal="right" vertical="center"/>
    </xf>
    <xf numFmtId="0" fontId="0" fillId="0" borderId="0" xfId="0" applyAlignment="1" applyProtection="1">
      <alignment horizontal="center" vertical="top"/>
    </xf>
    <xf numFmtId="0" fontId="24" fillId="0" borderId="12" xfId="0" applyFont="1" applyBorder="1" applyAlignment="1" applyProtection="1">
      <alignment horizontal="center"/>
      <protection locked="0"/>
    </xf>
    <xf numFmtId="0" fontId="0" fillId="0" borderId="0" xfId="0" applyAlignment="1" applyProtection="1">
      <alignment horizontal="right"/>
    </xf>
    <xf numFmtId="4" fontId="18" fillId="0" borderId="0" xfId="3" applyNumberFormat="1" applyFont="1" applyAlignment="1" applyProtection="1">
      <alignment horizontal="center" vertical="top"/>
    </xf>
    <xf numFmtId="4" fontId="18" fillId="0" borderId="0" xfId="3" applyNumberFormat="1" applyFont="1" applyAlignment="1" applyProtection="1">
      <alignment horizontal="right" vertical="top"/>
    </xf>
    <xf numFmtId="49" fontId="16" fillId="0" borderId="0" xfId="3" applyNumberFormat="1" applyFont="1" applyAlignment="1" applyProtection="1">
      <alignment horizontal="left" vertical="top" wrapText="1"/>
    </xf>
    <xf numFmtId="0" fontId="20" fillId="0" borderId="7" xfId="0" applyFont="1" applyBorder="1" applyAlignment="1" applyProtection="1">
      <alignment horizontal="center" vertical="top"/>
    </xf>
    <xf numFmtId="0" fontId="0" fillId="0" borderId="10" xfId="0" applyBorder="1" applyProtection="1"/>
    <xf numFmtId="166" fontId="21" fillId="0" borderId="11" xfId="0" applyNumberFormat="1" applyFont="1" applyBorder="1" applyAlignment="1" applyProtection="1">
      <alignment vertical="top"/>
    </xf>
    <xf numFmtId="0" fontId="0" fillId="0" borderId="3" xfId="0" applyBorder="1" applyProtection="1"/>
    <xf numFmtId="166" fontId="20" fillId="2" borderId="3" xfId="0" applyNumberFormat="1" applyFont="1" applyFill="1" applyBorder="1" applyAlignment="1" applyProtection="1">
      <alignment vertical="top"/>
    </xf>
    <xf numFmtId="4" fontId="16" fillId="0" borderId="0" xfId="3" applyNumberFormat="1" applyFont="1" applyAlignment="1" applyProtection="1">
      <alignment horizontal="left" vertical="top" wrapText="1"/>
    </xf>
    <xf numFmtId="4" fontId="16" fillId="0" borderId="0" xfId="3" applyNumberFormat="1" applyFont="1" applyAlignment="1" applyProtection="1">
      <alignment horizontal="center" vertical="top"/>
    </xf>
    <xf numFmtId="165" fontId="14" fillId="0" borderId="0" xfId="3" applyNumberFormat="1" applyFont="1" applyAlignment="1" applyProtection="1">
      <alignment horizontal="right" vertical="top"/>
    </xf>
    <xf numFmtId="164" fontId="18" fillId="0" borderId="0" xfId="3" applyNumberFormat="1" applyFont="1" applyAlignment="1" applyProtection="1">
      <alignment horizontal="left" vertical="top"/>
    </xf>
    <xf numFmtId="49" fontId="17" fillId="0" borderId="0" xfId="3" applyNumberFormat="1" applyFont="1" applyAlignment="1" applyProtection="1">
      <alignment horizontal="left" vertical="top" wrapText="1"/>
    </xf>
    <xf numFmtId="49" fontId="18" fillId="0" borderId="0" xfId="3" applyNumberFormat="1" applyFont="1" applyAlignment="1" applyProtection="1">
      <alignment vertical="top" wrapText="1"/>
    </xf>
    <xf numFmtId="49" fontId="18" fillId="0" borderId="0" xfId="3" applyNumberFormat="1" applyFont="1" applyAlignment="1" applyProtection="1">
      <alignment horizontal="left" vertical="top" wrapText="1"/>
    </xf>
    <xf numFmtId="164" fontId="18" fillId="0" borderId="0" xfId="3" applyNumberFormat="1" applyFont="1" applyAlignment="1" applyProtection="1">
      <alignment horizontal="left" vertical="top" wrapText="1"/>
    </xf>
    <xf numFmtId="4" fontId="18" fillId="0" borderId="0" xfId="3" applyNumberFormat="1" applyFont="1" applyAlignment="1" applyProtection="1">
      <alignment vertical="top" wrapText="1" shrinkToFit="1"/>
    </xf>
    <xf numFmtId="0" fontId="0" fillId="0" borderId="0" xfId="0" applyAlignment="1" applyProtection="1">
      <alignment horizontal="center" vertical="top" wrapText="1" shrinkToFit="1"/>
    </xf>
    <xf numFmtId="164" fontId="22" fillId="0" borderId="0" xfId="3" applyNumberFormat="1" applyFont="1" applyAlignment="1" applyProtection="1">
      <alignment horizontal="left" vertical="top" wrapText="1"/>
    </xf>
    <xf numFmtId="0" fontId="23" fillId="0" borderId="0" xfId="0" applyFont="1" applyAlignment="1" applyProtection="1">
      <alignment horizontal="left" vertical="top"/>
    </xf>
    <xf numFmtId="4" fontId="18" fillId="0" borderId="0" xfId="3" applyNumberFormat="1" applyFont="1" applyAlignment="1" applyProtection="1">
      <alignment vertical="top" wrapText="1"/>
    </xf>
    <xf numFmtId="0" fontId="0" fillId="0" borderId="0" xfId="0" applyAlignment="1" applyProtection="1">
      <alignment horizontal="center" vertical="top" wrapText="1"/>
    </xf>
    <xf numFmtId="4" fontId="6" fillId="0" borderId="0" xfId="3" applyNumberFormat="1" applyAlignment="1" applyProtection="1">
      <alignment horizontal="left" vertical="top" wrapText="1"/>
    </xf>
    <xf numFmtId="164" fontId="22" fillId="0" borderId="0" xfId="3" applyNumberFormat="1" applyFont="1" applyAlignment="1" applyProtection="1">
      <alignment horizontal="center" vertical="top" wrapText="1"/>
    </xf>
    <xf numFmtId="164" fontId="22" fillId="0" borderId="0" xfId="3" applyNumberFormat="1" applyFont="1" applyAlignment="1" applyProtection="1">
      <alignment horizontal="right" vertical="top" wrapText="1"/>
    </xf>
    <xf numFmtId="49" fontId="19" fillId="4" borderId="1" xfId="0" applyNumberFormat="1" applyFont="1" applyFill="1" applyBorder="1" applyAlignment="1" applyProtection="1">
      <alignment horizontal="center"/>
    </xf>
    <xf numFmtId="0" fontId="19" fillId="4" borderId="2" xfId="0" applyFont="1" applyFill="1" applyBorder="1" applyAlignment="1" applyProtection="1">
      <alignment horizontal="left"/>
    </xf>
    <xf numFmtId="0" fontId="6" fillId="4" borderId="2" xfId="0" applyFont="1" applyFill="1" applyBorder="1" applyProtection="1"/>
    <xf numFmtId="168" fontId="6" fillId="4" borderId="2" xfId="0" applyNumberFormat="1" applyFont="1" applyFill="1" applyBorder="1" applyProtection="1"/>
    <xf numFmtId="165" fontId="6" fillId="4" borderId="3" xfId="0" applyNumberFormat="1" applyFont="1" applyFill="1" applyBorder="1" applyProtection="1"/>
    <xf numFmtId="0" fontId="26" fillId="0" borderId="14" xfId="2" applyFont="1" applyBorder="1" applyAlignment="1" applyProtection="1">
      <alignment horizontal="center" vertical="top"/>
    </xf>
    <xf numFmtId="0" fontId="26" fillId="0" borderId="14" xfId="2" applyFont="1" applyBorder="1" applyAlignment="1" applyProtection="1">
      <alignment vertical="top"/>
    </xf>
    <xf numFmtId="4" fontId="26" fillId="0" borderId="14" xfId="2" applyNumberFormat="1" applyFont="1" applyBorder="1" applyAlignment="1" applyProtection="1">
      <alignment horizontal="center" vertical="top"/>
    </xf>
    <xf numFmtId="166" fontId="26" fillId="0" borderId="14" xfId="0" applyNumberFormat="1" applyFont="1" applyBorder="1" applyAlignment="1" applyProtection="1">
      <alignment horizontal="right" vertical="top"/>
    </xf>
    <xf numFmtId="0" fontId="26" fillId="0" borderId="14" xfId="2" applyFont="1" applyBorder="1" applyAlignment="1" applyProtection="1">
      <alignment vertical="top" wrapText="1"/>
    </xf>
    <xf numFmtId="0" fontId="26" fillId="5" borderId="14" xfId="2" applyFont="1" applyFill="1" applyBorder="1" applyAlignment="1" applyProtection="1">
      <alignment vertical="top" wrapText="1"/>
    </xf>
    <xf numFmtId="4" fontId="26" fillId="5" borderId="14" xfId="2" applyNumberFormat="1" applyFont="1" applyFill="1" applyBorder="1" applyAlignment="1" applyProtection="1">
      <alignment horizontal="center" vertical="top"/>
    </xf>
    <xf numFmtId="49" fontId="26" fillId="0" borderId="14" xfId="2" applyNumberFormat="1" applyFont="1" applyBorder="1" applyAlignment="1" applyProtection="1">
      <alignment horizontal="left" vertical="top" wrapText="1" readingOrder="1"/>
    </xf>
    <xf numFmtId="0" fontId="26" fillId="0" borderId="14" xfId="4" applyFont="1" applyBorder="1" applyAlignment="1" applyProtection="1">
      <alignment vertical="top" wrapText="1"/>
    </xf>
    <xf numFmtId="4" fontId="26" fillId="0" borderId="14" xfId="4" applyNumberFormat="1" applyFont="1" applyBorder="1" applyAlignment="1" applyProtection="1">
      <alignment horizontal="center" vertical="top"/>
    </xf>
    <xf numFmtId="0" fontId="0" fillId="0" borderId="14" xfId="0" applyBorder="1" applyAlignment="1" applyProtection="1">
      <alignment horizontal="center" vertical="top"/>
    </xf>
    <xf numFmtId="166" fontId="0" fillId="0" borderId="14" xfId="0" applyNumberFormat="1" applyBorder="1" applyAlignment="1" applyProtection="1">
      <alignment horizontal="right" vertical="top"/>
    </xf>
    <xf numFmtId="0" fontId="26" fillId="0" borderId="14" xfId="2" applyFont="1" applyBorder="1" applyAlignment="1" applyProtection="1">
      <alignment horizontal="left" vertical="top"/>
    </xf>
    <xf numFmtId="0" fontId="25" fillId="0" borderId="1" xfId="5" applyFont="1" applyBorder="1" applyAlignment="1" applyProtection="1">
      <alignment horizontal="center" vertical="top"/>
    </xf>
    <xf numFmtId="0" fontId="25" fillId="0" borderId="2" xfId="5" applyFont="1" applyBorder="1" applyAlignment="1" applyProtection="1">
      <alignment vertical="top"/>
    </xf>
    <xf numFmtId="4" fontId="25" fillId="0" borderId="2" xfId="2" applyNumberFormat="1" applyFont="1" applyBorder="1" applyAlignment="1" applyProtection="1">
      <alignment horizontal="center" vertical="top"/>
    </xf>
    <xf numFmtId="166" fontId="25" fillId="0" borderId="2" xfId="0" applyNumberFormat="1" applyFont="1" applyBorder="1" applyAlignment="1" applyProtection="1">
      <alignment horizontal="center" vertical="top"/>
    </xf>
    <xf numFmtId="166" fontId="25" fillId="0" borderId="3" xfId="0" applyNumberFormat="1" applyFont="1" applyBorder="1" applyAlignment="1" applyProtection="1">
      <alignment horizontal="right" vertical="top"/>
    </xf>
    <xf numFmtId="0" fontId="2" fillId="0" borderId="0" xfId="0" applyFont="1" applyProtection="1"/>
    <xf numFmtId="0" fontId="0" fillId="0" borderId="2" xfId="0" applyBorder="1" applyProtection="1"/>
    <xf numFmtId="166" fontId="0" fillId="0" borderId="2" xfId="0" applyNumberFormat="1" applyBorder="1" applyAlignment="1" applyProtection="1">
      <alignment horizontal="center"/>
    </xf>
    <xf numFmtId="166" fontId="0" fillId="0" borderId="2" xfId="0" applyNumberFormat="1" applyBorder="1" applyAlignment="1" applyProtection="1">
      <alignment horizontal="right"/>
    </xf>
    <xf numFmtId="0" fontId="25" fillId="0" borderId="14" xfId="2" applyFont="1" applyBorder="1" applyAlignment="1" applyProtection="1">
      <alignment horizontal="center" vertical="top"/>
    </xf>
    <xf numFmtId="0" fontId="25" fillId="0" borderId="14" xfId="2" applyFont="1" applyBorder="1" applyAlignment="1" applyProtection="1">
      <alignment vertical="top"/>
    </xf>
    <xf numFmtId="0" fontId="28" fillId="0" borderId="14" xfId="2" applyFont="1" applyBorder="1" applyAlignment="1" applyProtection="1">
      <alignment horizontal="center" vertical="top"/>
    </xf>
    <xf numFmtId="0" fontId="6" fillId="0" borderId="14" xfId="4" applyFont="1" applyBorder="1" applyAlignment="1" applyProtection="1">
      <alignment vertical="top" wrapText="1"/>
    </xf>
    <xf numFmtId="0" fontId="13" fillId="0" borderId="14" xfId="5" applyFont="1" applyBorder="1" applyAlignment="1" applyProtection="1">
      <alignment vertical="top"/>
    </xf>
    <xf numFmtId="0" fontId="6" fillId="0" borderId="14" xfId="4" applyFont="1" applyBorder="1" applyAlignment="1" applyProtection="1">
      <alignment vertical="top"/>
    </xf>
    <xf numFmtId="0" fontId="26" fillId="0" borderId="14" xfId="6" applyFont="1" applyBorder="1" applyAlignment="1" applyProtection="1">
      <alignment horizontal="center" vertical="top"/>
    </xf>
    <xf numFmtId="0" fontId="26" fillId="0" borderId="14" xfId="6" applyFont="1" applyBorder="1" applyAlignment="1" applyProtection="1">
      <alignment vertical="top" wrapText="1"/>
    </xf>
    <xf numFmtId="4" fontId="26" fillId="0" borderId="14" xfId="6" applyNumberFormat="1" applyFont="1" applyBorder="1" applyAlignment="1" applyProtection="1">
      <alignment horizontal="center" vertical="top"/>
    </xf>
    <xf numFmtId="0" fontId="28" fillId="0" borderId="14" xfId="6" applyBorder="1" applyAlignment="1" applyProtection="1">
      <alignment horizontal="center" vertical="top"/>
    </xf>
    <xf numFmtId="4" fontId="13" fillId="0" borderId="14" xfId="2" applyNumberFormat="1" applyFont="1" applyBorder="1" applyAlignment="1" applyProtection="1">
      <alignment horizontal="center" vertical="top"/>
    </xf>
    <xf numFmtId="0" fontId="26" fillId="0" borderId="14" xfId="4" applyFont="1" applyBorder="1" applyAlignment="1" applyProtection="1">
      <alignment horizontal="center" vertical="top"/>
    </xf>
    <xf numFmtId="0" fontId="26" fillId="0" borderId="14" xfId="0" applyFont="1" applyBorder="1" applyAlignment="1" applyProtection="1">
      <alignment vertical="top"/>
    </xf>
    <xf numFmtId="4" fontId="26" fillId="0" borderId="14" xfId="5" applyNumberFormat="1" applyFont="1" applyBorder="1" applyAlignment="1" applyProtection="1">
      <alignment horizontal="center" vertical="top"/>
    </xf>
    <xf numFmtId="0" fontId="26" fillId="0" borderId="14" xfId="4" applyFont="1" applyBorder="1" applyAlignment="1" applyProtection="1">
      <alignment vertical="top"/>
    </xf>
    <xf numFmtId="0" fontId="26" fillId="0" borderId="14" xfId="0" applyFont="1" applyBorder="1" applyAlignment="1" applyProtection="1">
      <alignment vertical="top" wrapText="1"/>
    </xf>
    <xf numFmtId="0" fontId="26" fillId="5" borderId="14" xfId="2" applyFont="1" applyFill="1" applyBorder="1" applyAlignment="1" applyProtection="1">
      <alignment horizontal="center" vertical="top"/>
    </xf>
    <xf numFmtId="0" fontId="26" fillId="5" borderId="14" xfId="0" applyFont="1" applyFill="1" applyBorder="1" applyAlignment="1" applyProtection="1">
      <alignment vertical="top" wrapText="1"/>
    </xf>
    <xf numFmtId="4" fontId="26" fillId="5" borderId="14" xfId="5" applyNumberFormat="1" applyFont="1" applyFill="1" applyBorder="1" applyAlignment="1" applyProtection="1">
      <alignment horizontal="center" vertical="top"/>
    </xf>
    <xf numFmtId="166" fontId="26" fillId="5" borderId="14" xfId="0" applyNumberFormat="1" applyFont="1" applyFill="1" applyBorder="1" applyAlignment="1" applyProtection="1">
      <alignment horizontal="right" vertical="top"/>
    </xf>
    <xf numFmtId="0" fontId="26" fillId="0" borderId="14" xfId="0" applyFont="1" applyBorder="1" applyAlignment="1" applyProtection="1">
      <alignment horizontal="center" vertical="top"/>
    </xf>
    <xf numFmtId="4" fontId="26" fillId="0" borderId="14" xfId="0" applyNumberFormat="1" applyFont="1" applyBorder="1" applyAlignment="1" applyProtection="1">
      <alignment horizontal="center" vertical="top"/>
    </xf>
    <xf numFmtId="0" fontId="25" fillId="0" borderId="14" xfId="0" applyFont="1" applyBorder="1" applyAlignment="1" applyProtection="1">
      <alignment horizontal="center" vertical="top"/>
    </xf>
    <xf numFmtId="0" fontId="25" fillId="0" borderId="14" xfId="0" applyFont="1" applyBorder="1" applyAlignment="1" applyProtection="1">
      <alignment vertical="top"/>
    </xf>
    <xf numFmtId="0" fontId="6" fillId="0" borderId="14" xfId="4" applyFont="1" applyBorder="1" applyAlignment="1" applyProtection="1">
      <alignment horizontal="center" vertical="top"/>
    </xf>
    <xf numFmtId="0" fontId="26" fillId="0" borderId="14" xfId="5" applyFont="1" applyBorder="1" applyAlignment="1" applyProtection="1">
      <alignment vertical="top"/>
    </xf>
    <xf numFmtId="166" fontId="26" fillId="0" borderId="14" xfId="5" applyNumberFormat="1" applyFont="1" applyBorder="1" applyAlignment="1" applyProtection="1">
      <alignment horizontal="right" vertical="top"/>
    </xf>
    <xf numFmtId="0" fontId="6" fillId="0" borderId="14" xfId="0" applyFont="1" applyBorder="1" applyAlignment="1" applyProtection="1">
      <alignment wrapText="1"/>
    </xf>
    <xf numFmtId="0" fontId="26" fillId="0" borderId="14" xfId="5" applyFont="1" applyBorder="1" applyAlignment="1" applyProtection="1">
      <alignment horizontal="center" vertical="top"/>
    </xf>
    <xf numFmtId="0" fontId="26" fillId="0" borderId="14" xfId="5" applyFont="1" applyBorder="1" applyAlignment="1" applyProtection="1">
      <alignment vertical="top" wrapText="1"/>
    </xf>
    <xf numFmtId="166" fontId="6" fillId="0" borderId="14" xfId="0" applyNumberFormat="1" applyFont="1" applyBorder="1" applyAlignment="1" applyProtection="1">
      <alignment horizontal="center" vertical="top"/>
    </xf>
    <xf numFmtId="4" fontId="6" fillId="0" borderId="14" xfId="0" applyNumberFormat="1" applyFont="1" applyBorder="1" applyAlignment="1" applyProtection="1">
      <alignment horizontal="center" vertical="top"/>
    </xf>
    <xf numFmtId="166" fontId="6" fillId="5" borderId="14" xfId="0" applyNumberFormat="1" applyFont="1" applyFill="1" applyBorder="1" applyAlignment="1" applyProtection="1">
      <alignment horizontal="center" vertical="top"/>
    </xf>
    <xf numFmtId="0" fontId="26" fillId="5" borderId="14" xfId="5" applyFont="1" applyFill="1" applyBorder="1" applyAlignment="1" applyProtection="1">
      <alignment vertical="top" wrapText="1"/>
    </xf>
    <xf numFmtId="0" fontId="25" fillId="0" borderId="14" xfId="5" applyFont="1" applyBorder="1" applyAlignment="1" applyProtection="1">
      <alignment horizontal="left" vertical="top"/>
    </xf>
    <xf numFmtId="0" fontId="25" fillId="0" borderId="14" xfId="5" applyFont="1" applyBorder="1" applyAlignment="1" applyProtection="1">
      <alignment horizontal="center" vertical="top"/>
    </xf>
    <xf numFmtId="0" fontId="26" fillId="0" borderId="15" xfId="7" applyFont="1" applyBorder="1" applyAlignment="1" applyProtection="1">
      <alignment horizontal="left" vertical="top" wrapText="1"/>
    </xf>
    <xf numFmtId="0" fontId="26" fillId="0" borderId="14" xfId="7" applyFont="1" applyBorder="1" applyAlignment="1" applyProtection="1">
      <alignment horizontal="center" vertical="top"/>
    </xf>
    <xf numFmtId="0" fontId="26" fillId="5" borderId="14" xfId="7" applyFont="1" applyFill="1" applyBorder="1" applyAlignment="1" applyProtection="1">
      <alignment vertical="top" wrapText="1"/>
    </xf>
    <xf numFmtId="0" fontId="26" fillId="0" borderId="14" xfId="8" applyFont="1" applyBorder="1" applyAlignment="1" applyProtection="1">
      <alignment horizontal="center" vertical="top"/>
    </xf>
    <xf numFmtId="49" fontId="26" fillId="5" borderId="14" xfId="8" applyNumberFormat="1" applyFont="1" applyFill="1" applyBorder="1" applyAlignment="1" applyProtection="1">
      <alignment horizontal="left" vertical="top"/>
    </xf>
    <xf numFmtId="167" fontId="25" fillId="0" borderId="14" xfId="8" applyNumberFormat="1" applyFont="1" applyBorder="1" applyAlignment="1" applyProtection="1">
      <alignment horizontal="center" vertical="top"/>
    </xf>
    <xf numFmtId="49" fontId="26" fillId="5" borderId="14" xfId="8" applyNumberFormat="1" applyFont="1" applyFill="1" applyBorder="1" applyAlignment="1" applyProtection="1">
      <alignment horizontal="left" vertical="top" wrapText="1"/>
    </xf>
    <xf numFmtId="167" fontId="26" fillId="0" borderId="14" xfId="8" applyNumberFormat="1" applyFont="1" applyBorder="1" applyAlignment="1" applyProtection="1">
      <alignment horizontal="center" vertical="top"/>
    </xf>
    <xf numFmtId="0" fontId="26" fillId="5" borderId="14" xfId="8" applyFont="1" applyFill="1" applyBorder="1" applyAlignment="1" applyProtection="1">
      <alignment horizontal="left" vertical="top"/>
    </xf>
    <xf numFmtId="0" fontId="26" fillId="0" borderId="14" xfId="8" quotePrefix="1" applyFont="1" applyBorder="1" applyAlignment="1" applyProtection="1">
      <alignment horizontal="center" vertical="top"/>
    </xf>
    <xf numFmtId="49" fontId="26" fillId="0" borderId="14" xfId="8" applyNumberFormat="1" applyFont="1" applyBorder="1" applyAlignment="1" applyProtection="1">
      <alignment horizontal="left" vertical="top" wrapText="1"/>
    </xf>
    <xf numFmtId="0" fontId="25" fillId="0" borderId="14" xfId="5" applyFont="1" applyBorder="1" applyAlignment="1" applyProtection="1">
      <alignment vertical="top"/>
    </xf>
    <xf numFmtId="4" fontId="25" fillId="0" borderId="14" xfId="5" applyNumberFormat="1" applyFont="1" applyBorder="1" applyAlignment="1" applyProtection="1">
      <alignment horizontal="center" vertical="top"/>
    </xf>
    <xf numFmtId="4" fontId="0" fillId="0" borderId="0" xfId="0" applyNumberFormat="1" applyProtection="1"/>
    <xf numFmtId="0" fontId="36" fillId="0" borderId="14" xfId="0" applyFont="1" applyBorder="1" applyAlignment="1" applyProtection="1">
      <alignment horizontal="left" vertical="top"/>
    </xf>
    <xf numFmtId="0" fontId="36" fillId="0" borderId="14" xfId="0" applyFont="1" applyBorder="1" applyAlignment="1" applyProtection="1">
      <alignment vertical="top" wrapText="1"/>
    </xf>
    <xf numFmtId="0" fontId="36" fillId="0" borderId="14" xfId="0" applyFont="1" applyBorder="1" applyAlignment="1" applyProtection="1">
      <alignment horizontal="center"/>
    </xf>
    <xf numFmtId="166" fontId="0" fillId="0" borderId="14" xfId="0" applyNumberFormat="1" applyBorder="1" applyAlignment="1" applyProtection="1">
      <alignment horizontal="right"/>
    </xf>
    <xf numFmtId="49" fontId="0" fillId="0" borderId="14" xfId="0" applyNumberFormat="1" applyBorder="1" applyAlignment="1" applyProtection="1">
      <alignment horizontal="center" vertical="top"/>
    </xf>
    <xf numFmtId="0" fontId="26" fillId="0" borderId="14" xfId="8" applyFont="1" applyBorder="1" applyAlignment="1" applyProtection="1">
      <alignment horizontal="left" vertical="top" wrapText="1"/>
    </xf>
    <xf numFmtId="0" fontId="0" fillId="0" borderId="14" xfId="0" applyBorder="1" applyAlignment="1" applyProtection="1">
      <alignment horizontal="center"/>
    </xf>
    <xf numFmtId="0" fontId="30" fillId="0" borderId="14" xfId="9" applyFont="1" applyBorder="1" applyAlignment="1" applyProtection="1">
      <alignment horizontal="center" vertical="top"/>
    </xf>
    <xf numFmtId="166" fontId="26" fillId="0" borderId="0" xfId="0" applyNumberFormat="1" applyFont="1" applyAlignment="1" applyProtection="1">
      <alignment horizontal="right" vertical="top"/>
    </xf>
    <xf numFmtId="1" fontId="12" fillId="0" borderId="0" xfId="9" applyNumberFormat="1" applyFont="1" applyAlignment="1" applyProtection="1">
      <alignment horizontal="center"/>
    </xf>
    <xf numFmtId="4" fontId="35" fillId="0" borderId="0" xfId="9" applyNumberFormat="1" applyFont="1" applyAlignment="1" applyProtection="1">
      <alignment horizontal="center"/>
    </xf>
    <xf numFmtId="166" fontId="26" fillId="0" borderId="0" xfId="0" applyNumberFormat="1" applyFont="1" applyAlignment="1" applyProtection="1">
      <alignment horizontal="right"/>
    </xf>
    <xf numFmtId="1" fontId="26" fillId="0" borderId="0" xfId="9" applyNumberFormat="1" applyFont="1" applyAlignment="1" applyProtection="1">
      <alignment horizontal="center"/>
    </xf>
    <xf numFmtId="4" fontId="28" fillId="0" borderId="0" xfId="9" applyNumberFormat="1" applyFont="1" applyAlignment="1" applyProtection="1">
      <alignment horizontal="center"/>
    </xf>
    <xf numFmtId="0" fontId="26" fillId="0" borderId="0" xfId="9" applyFont="1" applyAlignment="1" applyProtection="1">
      <alignment horizontal="center"/>
    </xf>
    <xf numFmtId="4" fontId="25" fillId="0" borderId="0" xfId="9" applyNumberFormat="1" applyFont="1" applyAlignment="1" applyProtection="1">
      <alignment horizontal="center" vertical="center"/>
    </xf>
    <xf numFmtId="4" fontId="47" fillId="0" borderId="0" xfId="0" applyNumberFormat="1" applyFont="1" applyAlignment="1" applyProtection="1">
      <alignment horizontal="center"/>
    </xf>
    <xf numFmtId="0" fontId="1" fillId="0" borderId="0" xfId="0" applyFont="1" applyAlignment="1" applyProtection="1">
      <alignment horizontal="left" vertical="top"/>
    </xf>
    <xf numFmtId="1" fontId="9" fillId="0" borderId="0" xfId="3" applyNumberFormat="1" applyFont="1" applyAlignment="1" applyProtection="1">
      <alignment horizontal="left" vertical="top"/>
    </xf>
    <xf numFmtId="0" fontId="1" fillId="0" borderId="0" xfId="0" applyFont="1" applyAlignment="1" applyProtection="1">
      <alignment horizontal="left" vertical="top"/>
    </xf>
    <xf numFmtId="0" fontId="16" fillId="0" borderId="0" xfId="0" applyFont="1" applyAlignment="1" applyProtection="1">
      <alignment vertical="top"/>
    </xf>
    <xf numFmtId="164" fontId="18" fillId="0" borderId="0" xfId="3" applyNumberFormat="1" applyFont="1" applyAlignment="1" applyProtection="1">
      <alignment vertical="top"/>
    </xf>
    <xf numFmtId="0" fontId="0" fillId="0" borderId="0" xfId="0" applyAlignment="1" applyProtection="1">
      <alignment vertical="top"/>
    </xf>
    <xf numFmtId="164" fontId="18" fillId="0" borderId="0" xfId="3" applyNumberFormat="1" applyFont="1" applyAlignment="1" applyProtection="1">
      <alignment horizontal="left" vertical="top"/>
    </xf>
    <xf numFmtId="164" fontId="18" fillId="0" borderId="0" xfId="3" applyNumberFormat="1" applyFont="1" applyAlignment="1" applyProtection="1">
      <alignment horizontal="left" vertical="top" wrapText="1"/>
    </xf>
    <xf numFmtId="164" fontId="22" fillId="0" borderId="0" xfId="3" applyNumberFormat="1" applyFont="1" applyAlignment="1" applyProtection="1">
      <alignment horizontal="left" vertical="top" wrapText="1"/>
    </xf>
    <xf numFmtId="0" fontId="0" fillId="0" borderId="0" xfId="0" applyAlignment="1" applyProtection="1">
      <alignment vertical="top" wrapText="1" shrinkToFit="1"/>
    </xf>
    <xf numFmtId="0" fontId="23" fillId="0" borderId="0" xfId="0" applyFont="1" applyAlignment="1" applyProtection="1">
      <alignment horizontal="left" vertical="top"/>
    </xf>
    <xf numFmtId="0" fontId="0" fillId="0" borderId="0" xfId="0" applyAlignment="1" applyProtection="1">
      <alignment vertical="top" wrapText="1"/>
    </xf>
    <xf numFmtId="0" fontId="25" fillId="4" borderId="1" xfId="2" applyFont="1" applyFill="1" applyBorder="1" applyAlignment="1" applyProtection="1">
      <alignment horizontal="center" vertical="top"/>
    </xf>
    <xf numFmtId="0" fontId="25" fillId="4" borderId="2" xfId="2" applyFont="1" applyFill="1" applyBorder="1" applyAlignment="1" applyProtection="1">
      <alignment vertical="top"/>
    </xf>
    <xf numFmtId="4" fontId="26" fillId="4" borderId="2" xfId="2" applyNumberFormat="1" applyFont="1" applyFill="1" applyBorder="1" applyAlignment="1" applyProtection="1">
      <alignment vertical="top"/>
    </xf>
    <xf numFmtId="0" fontId="26" fillId="4" borderId="2" xfId="0" applyFont="1" applyFill="1" applyBorder="1" applyAlignment="1" applyProtection="1">
      <alignment vertical="top"/>
    </xf>
    <xf numFmtId="166" fontId="26" fillId="4" borderId="3" xfId="0" applyNumberFormat="1" applyFont="1" applyFill="1" applyBorder="1" applyAlignment="1" applyProtection="1">
      <alignment horizontal="right" vertical="top"/>
    </xf>
    <xf numFmtId="4" fontId="26" fillId="0" borderId="14" xfId="2" applyNumberFormat="1" applyFont="1" applyBorder="1" applyAlignment="1" applyProtection="1">
      <alignment vertical="top"/>
    </xf>
    <xf numFmtId="49" fontId="26" fillId="5" borderId="14" xfId="2" applyNumberFormat="1" applyFont="1" applyFill="1" applyBorder="1" applyAlignment="1" applyProtection="1">
      <alignment horizontal="left" vertical="top" wrapText="1" readingOrder="1"/>
    </xf>
    <xf numFmtId="0" fontId="27" fillId="0" borderId="0" xfId="4" applyAlignment="1" applyProtection="1">
      <alignment vertical="top"/>
    </xf>
    <xf numFmtId="0" fontId="26" fillId="0" borderId="14" xfId="2" quotePrefix="1" applyFont="1" applyBorder="1" applyAlignment="1" applyProtection="1">
      <alignment vertical="top" wrapText="1"/>
    </xf>
    <xf numFmtId="0" fontId="19" fillId="0" borderId="0" xfId="0" applyFont="1" applyAlignment="1" applyProtection="1">
      <alignment vertical="top"/>
    </xf>
    <xf numFmtId="166" fontId="0" fillId="0" borderId="2" xfId="0" applyNumberFormat="1" applyBorder="1" applyProtection="1"/>
    <xf numFmtId="0" fontId="0" fillId="0" borderId="2" xfId="0" applyBorder="1" applyAlignment="1" applyProtection="1">
      <alignment horizontal="right"/>
    </xf>
    <xf numFmtId="4" fontId="26" fillId="4" borderId="2" xfId="2" applyNumberFormat="1" applyFont="1" applyFill="1" applyBorder="1" applyAlignment="1" applyProtection="1">
      <alignment horizontal="center" vertical="top"/>
    </xf>
    <xf numFmtId="0" fontId="29" fillId="0" borderId="0" xfId="0" applyFont="1" applyAlignment="1" applyProtection="1">
      <alignment vertical="top"/>
    </xf>
    <xf numFmtId="0" fontId="28" fillId="0" borderId="0" xfId="6" applyAlignment="1" applyProtection="1">
      <alignment vertical="top"/>
    </xf>
    <xf numFmtId="0" fontId="25" fillId="4" borderId="1" xfId="0" applyFont="1" applyFill="1" applyBorder="1" applyAlignment="1" applyProtection="1">
      <alignment horizontal="center" vertical="top"/>
    </xf>
    <xf numFmtId="0" fontId="25" fillId="4" borderId="2" xfId="0" applyFont="1" applyFill="1" applyBorder="1" applyAlignment="1" applyProtection="1">
      <alignment vertical="top"/>
    </xf>
    <xf numFmtId="4" fontId="26" fillId="4" borderId="2" xfId="0" applyNumberFormat="1" applyFont="1" applyFill="1" applyBorder="1" applyAlignment="1" applyProtection="1">
      <alignment horizontal="center" vertical="top"/>
    </xf>
    <xf numFmtId="0" fontId="25" fillId="0" borderId="1" xfId="0" applyFont="1" applyBorder="1" applyAlignment="1" applyProtection="1">
      <alignment horizontal="center" vertical="top"/>
    </xf>
    <xf numFmtId="0" fontId="25" fillId="0" borderId="2" xfId="0" applyFont="1" applyBorder="1" applyAlignment="1" applyProtection="1">
      <alignment vertical="top"/>
    </xf>
    <xf numFmtId="4" fontId="26" fillId="0" borderId="2" xfId="0" applyNumberFormat="1" applyFont="1" applyBorder="1" applyAlignment="1" applyProtection="1">
      <alignment horizontal="center" vertical="top"/>
    </xf>
    <xf numFmtId="0" fontId="26" fillId="0" borderId="0" xfId="4" applyFont="1" applyAlignment="1" applyProtection="1">
      <alignment vertical="top"/>
    </xf>
    <xf numFmtId="0" fontId="6" fillId="0" borderId="14" xfId="4" applyFont="1" applyBorder="1" applyAlignment="1" applyProtection="1">
      <alignment horizontal="center" vertical="top" wrapText="1"/>
    </xf>
    <xf numFmtId="0" fontId="6" fillId="0" borderId="14" xfId="4" applyFont="1" applyBorder="1" applyAlignment="1" applyProtection="1">
      <alignment horizontal="right" vertical="top" wrapText="1"/>
    </xf>
    <xf numFmtId="0" fontId="19" fillId="0" borderId="14" xfId="4" applyFont="1" applyBorder="1" applyAlignment="1" applyProtection="1">
      <alignment vertical="top" wrapText="1"/>
    </xf>
    <xf numFmtId="0" fontId="0" fillId="0" borderId="14" xfId="0" applyBorder="1" applyAlignment="1" applyProtection="1">
      <alignment horizontal="right"/>
    </xf>
    <xf numFmtId="4" fontId="0" fillId="0" borderId="14" xfId="0" applyNumberFormat="1" applyBorder="1" applyAlignment="1" applyProtection="1">
      <alignment horizontal="right"/>
    </xf>
    <xf numFmtId="0" fontId="32" fillId="0" borderId="14" xfId="4" applyFont="1" applyBorder="1" applyAlignment="1" applyProtection="1">
      <alignment horizontal="center" vertical="top"/>
    </xf>
    <xf numFmtId="0" fontId="33" fillId="0" borderId="0" xfId="2" applyFont="1" applyAlignment="1" applyProtection="1">
      <alignment horizontal="left" vertical="top"/>
    </xf>
    <xf numFmtId="4" fontId="26" fillId="5" borderId="14" xfId="0" applyNumberFormat="1" applyFont="1" applyFill="1" applyBorder="1" applyAlignment="1" applyProtection="1">
      <alignment horizontal="center" vertical="top"/>
    </xf>
    <xf numFmtId="4" fontId="26" fillId="0" borderId="2" xfId="5" applyNumberFormat="1" applyFont="1" applyBorder="1" applyAlignment="1" applyProtection="1">
      <alignment horizontal="center" vertical="top"/>
    </xf>
    <xf numFmtId="0" fontId="25" fillId="4" borderId="1" xfId="5" applyFont="1" applyFill="1" applyBorder="1" applyAlignment="1" applyProtection="1">
      <alignment horizontal="center" vertical="top"/>
    </xf>
    <xf numFmtId="0" fontId="25" fillId="4" borderId="2" xfId="5" applyFont="1" applyFill="1" applyBorder="1" applyAlignment="1" applyProtection="1">
      <alignment vertical="top"/>
    </xf>
    <xf numFmtId="0" fontId="25" fillId="4" borderId="2" xfId="0" applyFont="1" applyFill="1" applyBorder="1" applyAlignment="1" applyProtection="1">
      <alignment horizontal="center" vertical="top"/>
    </xf>
    <xf numFmtId="0" fontId="26" fillId="0" borderId="14" xfId="7" applyFont="1" applyBorder="1" applyAlignment="1" applyProtection="1">
      <alignment vertical="top"/>
    </xf>
    <xf numFmtId="0" fontId="34" fillId="0" borderId="14" xfId="8" applyFont="1" applyBorder="1" applyAlignment="1" applyProtection="1">
      <alignment horizontal="center" vertical="top"/>
    </xf>
    <xf numFmtId="0" fontId="34" fillId="0" borderId="14" xfId="8" applyFont="1" applyBorder="1" applyAlignment="1" applyProtection="1">
      <alignment horizontal="left" vertical="top"/>
    </xf>
    <xf numFmtId="167" fontId="34" fillId="0" borderId="14" xfId="8" applyNumberFormat="1" applyFont="1" applyBorder="1" applyAlignment="1" applyProtection="1">
      <alignment horizontal="center" vertical="top"/>
    </xf>
    <xf numFmtId="0" fontId="26" fillId="0" borderId="14" xfId="8" applyFont="1" applyBorder="1" applyAlignment="1" applyProtection="1">
      <alignment horizontal="left" vertical="top"/>
    </xf>
    <xf numFmtId="0" fontId="13" fillId="0" borderId="14" xfId="2" applyFont="1" applyBorder="1" applyAlignment="1" applyProtection="1">
      <alignment horizontal="center" vertical="top"/>
    </xf>
    <xf numFmtId="0" fontId="30" fillId="0" borderId="1" xfId="9" applyFont="1" applyBorder="1" applyAlignment="1" applyProtection="1">
      <alignment horizontal="center" vertical="top"/>
    </xf>
    <xf numFmtId="0" fontId="25" fillId="0" borderId="2" xfId="9" applyFont="1" applyBorder="1" applyAlignment="1" applyProtection="1">
      <alignment vertical="top"/>
    </xf>
    <xf numFmtId="4" fontId="25" fillId="0" borderId="2" xfId="9" applyNumberFormat="1" applyFont="1" applyBorder="1" applyAlignment="1" applyProtection="1">
      <alignment horizontal="center" vertical="top"/>
    </xf>
    <xf numFmtId="2" fontId="6" fillId="0" borderId="2" xfId="0" applyNumberFormat="1" applyFont="1" applyBorder="1" applyAlignment="1" applyProtection="1">
      <alignment horizontal="center" vertical="top"/>
    </xf>
    <xf numFmtId="166" fontId="30" fillId="0" borderId="3" xfId="0" applyNumberFormat="1" applyFont="1" applyBorder="1" applyAlignment="1" applyProtection="1">
      <alignment horizontal="right" vertical="top"/>
    </xf>
    <xf numFmtId="2" fontId="26" fillId="0" borderId="0" xfId="0" applyNumberFormat="1" applyFont="1" applyProtection="1"/>
    <xf numFmtId="2" fontId="6" fillId="0" borderId="0" xfId="0" applyNumberFormat="1" applyFont="1" applyProtection="1"/>
    <xf numFmtId="0" fontId="26" fillId="0" borderId="14" xfId="0" applyFont="1" applyBorder="1" applyAlignment="1" applyProtection="1">
      <alignment vertical="top"/>
      <protection locked="0"/>
    </xf>
  </cellXfs>
  <cellStyles count="14">
    <cellStyle name="Navadno" xfId="0" builtinId="0"/>
    <cellStyle name="Navadno 2 2" xfId="10" xr:uid="{0B4BEFD8-282C-4753-9EE1-C7407B84169D}"/>
    <cellStyle name="Navadno 3" xfId="11" xr:uid="{80CAC35B-477B-47B4-83AB-626A9461B82E}"/>
    <cellStyle name="Navadno 7" xfId="13" xr:uid="{5F6EEE05-3B65-40FB-BE72-EE81D2C17A4E}"/>
    <cellStyle name="Navadno_08130-A0-PZR-4-GEN INKUBATOR_ver1_delovna" xfId="12" xr:uid="{1A9553D3-547B-4DD4-BBC5-D3621041D01E}"/>
    <cellStyle name="Navadno_A" xfId="9" xr:uid="{BCCDC815-3D1D-43BF-A177-78120EF7D5EA}"/>
    <cellStyle name="Navadno_Jerancic_POPIS_KANALIZACIJA" xfId="3" xr:uid="{32EACCA6-971C-4F81-BB00-BF83935F8139}"/>
    <cellStyle name="Navadno_Sheet1_1" xfId="7" xr:uid="{040AC708-452D-4373-A889-4D05CB522C4F}"/>
    <cellStyle name="normal" xfId="2" xr:uid="{41F887CE-6C8B-445C-AEB3-EC03E242A435}"/>
    <cellStyle name="Normal_A" xfId="6" xr:uid="{450CB15B-213A-4B57-ADFF-C380A332A5A7}"/>
    <cellStyle name="normal_A_1" xfId="5" xr:uid="{74F8F318-F736-4B30-9F11-14009786E143}"/>
    <cellStyle name="Normal_A_2" xfId="4" xr:uid="{018CC252-C1CC-43DE-93F7-58C9D8F27997}"/>
    <cellStyle name="Normal_Sheet1_Sheet1" xfId="8" xr:uid="{05C752F6-E9AC-4660-952C-18B337C21EFE}"/>
    <cellStyle name="Vejica" xfId="1" builtinId="3"/>
  </cellStyles>
  <dxfs count="15">
    <dxf>
      <font>
        <color theme="0"/>
      </font>
    </dxf>
    <dxf>
      <font>
        <color theme="0"/>
      </font>
    </dxf>
    <dxf>
      <font>
        <color theme="0"/>
      </font>
    </dxf>
    <dxf>
      <font>
        <color theme="0"/>
      </font>
    </dxf>
    <dxf>
      <font>
        <color theme="0"/>
      </font>
    </dxf>
    <dxf>
      <border>
        <left style="thin">
          <color indexed="64"/>
        </left>
        <right style="thin">
          <color indexed="64"/>
        </right>
        <top style="thin">
          <color indexed="64"/>
        </top>
        <bottom style="thin">
          <color indexed="64"/>
        </bottom>
      </border>
    </dxf>
    <dxf>
      <font>
        <color theme="0"/>
      </font>
    </dxf>
    <dxf>
      <font>
        <color theme="0"/>
      </font>
    </dxf>
    <dxf>
      <font>
        <color theme="0"/>
      </font>
    </dxf>
    <dxf>
      <border>
        <left style="thin">
          <color indexed="64"/>
        </left>
        <right style="thin">
          <color indexed="64"/>
        </right>
        <top style="thin">
          <color indexed="64"/>
        </top>
        <bottom style="thin">
          <color indexed="64"/>
        </bottom>
      </border>
    </dxf>
    <dxf>
      <font>
        <color theme="0"/>
      </font>
    </dxf>
    <dxf>
      <border>
        <left style="thin">
          <color indexed="64"/>
        </left>
        <right style="thin">
          <color indexed="64"/>
        </right>
        <top style="thin">
          <color indexed="64"/>
        </top>
        <bottom style="thin">
          <color indexed="64"/>
        </bottom>
      </border>
    </dxf>
    <dxf>
      <font>
        <color theme="0"/>
      </font>
    </dxf>
    <dxf>
      <border>
        <left style="thin">
          <color indexed="64"/>
        </left>
        <right style="thin">
          <color indexed="64"/>
        </right>
        <top style="thin">
          <color indexed="64"/>
        </top>
        <bottom style="thin">
          <color indexed="64"/>
        </bottom>
      </border>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7CF12-BF75-41EB-9AF4-AA40BF0DC2F5}">
  <dimension ref="A1:F18"/>
  <sheetViews>
    <sheetView tabSelected="1" workbookViewId="0">
      <selection activeCell="C22" sqref="C22"/>
    </sheetView>
  </sheetViews>
  <sheetFormatPr defaultRowHeight="15"/>
  <cols>
    <col min="1" max="1" width="42.28515625" customWidth="1"/>
    <col min="2" max="2" width="8.42578125" customWidth="1"/>
    <col min="3" max="3" width="12.7109375" customWidth="1"/>
    <col min="4" max="4" width="5.85546875" style="14" customWidth="1"/>
    <col min="5" max="5" width="16" customWidth="1"/>
    <col min="8" max="8" width="27" customWidth="1"/>
  </cols>
  <sheetData>
    <row r="1" spans="1:6" ht="15.75">
      <c r="A1" s="1" t="s">
        <v>616</v>
      </c>
      <c r="B1" s="2"/>
      <c r="C1" s="2"/>
      <c r="D1" s="2"/>
      <c r="E1" s="2"/>
    </row>
    <row r="3" spans="1:6">
      <c r="A3" s="3" t="s">
        <v>606</v>
      </c>
      <c r="B3" s="4"/>
      <c r="C3" s="5"/>
      <c r="D3" s="5"/>
      <c r="E3" s="6"/>
      <c r="F3" s="7"/>
    </row>
    <row r="4" spans="1:6">
      <c r="A4" s="3" t="s">
        <v>607</v>
      </c>
      <c r="B4" s="4"/>
      <c r="C4" s="5"/>
      <c r="D4" s="5"/>
      <c r="E4" s="6"/>
      <c r="F4" s="7"/>
    </row>
    <row r="5" spans="1:6">
      <c r="A5" s="3" t="s">
        <v>1</v>
      </c>
      <c r="B5" s="8"/>
      <c r="C5" s="9"/>
      <c r="D5" s="10"/>
      <c r="E5" s="11"/>
      <c r="F5" s="7"/>
    </row>
    <row r="6" spans="1:6">
      <c r="A6" s="3" t="s">
        <v>2</v>
      </c>
      <c r="B6" s="4"/>
      <c r="C6" s="12"/>
      <c r="D6" s="5"/>
      <c r="E6" s="11"/>
      <c r="F6" s="7"/>
    </row>
    <row r="7" spans="1:6">
      <c r="A7" s="13"/>
      <c r="B7" s="7"/>
      <c r="C7" s="7"/>
      <c r="E7" s="7"/>
    </row>
    <row r="8" spans="1:6">
      <c r="A8" s="7"/>
      <c r="B8" s="7"/>
      <c r="C8" s="7"/>
      <c r="E8" s="7"/>
    </row>
    <row r="9" spans="1:6">
      <c r="A9" s="7"/>
      <c r="B9" s="7"/>
      <c r="C9" s="7"/>
      <c r="E9" s="7"/>
    </row>
    <row r="10" spans="1:6" ht="15.75">
      <c r="A10" s="15" t="s">
        <v>3</v>
      </c>
      <c r="B10" s="16"/>
      <c r="C10" s="17"/>
      <c r="D10" s="17"/>
      <c r="E10" s="17"/>
    </row>
    <row r="11" spans="1:6">
      <c r="A11" s="18"/>
      <c r="B11" s="16"/>
      <c r="C11" s="17"/>
      <c r="D11" s="17"/>
      <c r="E11" s="17"/>
    </row>
    <row r="12" spans="1:6">
      <c r="A12" s="26" t="s">
        <v>608</v>
      </c>
      <c r="B12" s="330"/>
      <c r="C12" s="330"/>
      <c r="D12" s="19"/>
      <c r="E12" s="20">
        <f>'Žaga-gravit.kanala K1 in K2'!E17</f>
        <v>900</v>
      </c>
    </row>
    <row r="13" spans="1:6">
      <c r="A13" s="26" t="s">
        <v>4</v>
      </c>
      <c r="B13" s="330"/>
      <c r="C13" s="330"/>
      <c r="D13" s="19"/>
      <c r="E13" s="20">
        <f>'Žaga-tlačni kanal T'!E18</f>
        <v>900</v>
      </c>
    </row>
    <row r="14" spans="1:6">
      <c r="A14" s="26" t="s">
        <v>5</v>
      </c>
      <c r="B14" s="330"/>
      <c r="C14" s="330"/>
      <c r="D14" s="19"/>
      <c r="E14" s="20">
        <f>'Žaga-črpališče'!F18</f>
        <v>0</v>
      </c>
    </row>
    <row r="15" spans="1:6">
      <c r="A15" s="26" t="s">
        <v>6</v>
      </c>
      <c r="B15" s="330"/>
      <c r="C15" s="330"/>
      <c r="D15" s="19"/>
      <c r="E15" s="20">
        <f>'Žaga-elektro'!H27</f>
        <v>144</v>
      </c>
    </row>
    <row r="16" spans="1:6">
      <c r="A16" s="26" t="s">
        <v>609</v>
      </c>
      <c r="B16" s="330"/>
      <c r="C16" s="330"/>
      <c r="D16" s="19"/>
      <c r="E16" s="20">
        <f>'FK Nova vas'!F23</f>
        <v>2160</v>
      </c>
    </row>
    <row r="17" spans="1:5">
      <c r="A17" s="26" t="s">
        <v>617</v>
      </c>
      <c r="B17" s="330"/>
      <c r="C17" s="330"/>
      <c r="D17" s="19"/>
      <c r="E17" s="20">
        <f>(E12+E13+E14+E15+E16)*0.05</f>
        <v>205.20000000000002</v>
      </c>
    </row>
    <row r="18" spans="1:5">
      <c r="A18" s="21" t="s">
        <v>615</v>
      </c>
      <c r="B18" s="22"/>
      <c r="C18" s="23"/>
      <c r="D18" s="24"/>
      <c r="E18" s="25">
        <f>SUM(E12:E17)</f>
        <v>4309.2</v>
      </c>
    </row>
  </sheetData>
  <mergeCells count="7">
    <mergeCell ref="A17:C17"/>
    <mergeCell ref="A1:E1"/>
    <mergeCell ref="A12:C12"/>
    <mergeCell ref="A13:C13"/>
    <mergeCell ref="A14:C14"/>
    <mergeCell ref="A15:C15"/>
    <mergeCell ref="A16:C16"/>
  </mergeCells>
  <conditionalFormatting sqref="E12:E15 E3:E6 E18">
    <cfRule type="cellIs" dxfId="14" priority="5" stopIfTrue="1" operator="equal">
      <formula>0</formula>
    </cfRule>
  </conditionalFormatting>
  <conditionalFormatting sqref="E12:E15 E18">
    <cfRule type="cellIs" dxfId="13" priority="8" stopIfTrue="1" operator="greaterThan">
      <formula>0</formula>
    </cfRule>
  </conditionalFormatting>
  <conditionalFormatting sqref="E16">
    <cfRule type="cellIs" dxfId="12" priority="3" stopIfTrue="1" operator="equal">
      <formula>0</formula>
    </cfRule>
  </conditionalFormatting>
  <conditionalFormatting sqref="E16">
    <cfRule type="cellIs" dxfId="11" priority="4" stopIfTrue="1" operator="greaterThan">
      <formula>0</formula>
    </cfRule>
  </conditionalFormatting>
  <conditionalFormatting sqref="E17">
    <cfRule type="cellIs" dxfId="10" priority="1" stopIfTrue="1" operator="equal">
      <formula>0</formula>
    </cfRule>
  </conditionalFormatting>
  <conditionalFormatting sqref="E17">
    <cfRule type="cellIs" dxfId="9" priority="2" stopIfTrue="1"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1711-3C97-4180-BFBE-443887A37232}">
  <dimension ref="A1:G245"/>
  <sheetViews>
    <sheetView topLeftCell="A168" workbookViewId="0">
      <selection activeCell="B191" sqref="B191"/>
    </sheetView>
  </sheetViews>
  <sheetFormatPr defaultRowHeight="15"/>
  <cols>
    <col min="1" max="1" width="7.5703125" style="218" customWidth="1"/>
    <col min="2" max="2" width="45.85546875" style="218" customWidth="1"/>
    <col min="3" max="3" width="8.7109375" style="218" customWidth="1"/>
    <col min="4" max="4" width="9.7109375" style="218" customWidth="1"/>
    <col min="5" max="5" width="14.85546875" style="511" customWidth="1"/>
    <col min="6" max="8" width="9.140625" style="218"/>
    <col min="9" max="9" width="27" style="218" customWidth="1"/>
    <col min="10" max="16384" width="9.140625" style="218"/>
  </cols>
  <sheetData>
    <row r="1" spans="1:6" ht="15.75">
      <c r="A1" s="350" t="s">
        <v>7</v>
      </c>
      <c r="B1" s="351" t="s">
        <v>8</v>
      </c>
      <c r="C1" s="352"/>
      <c r="D1" s="354"/>
      <c r="E1" s="401"/>
      <c r="F1" s="354"/>
    </row>
    <row r="2" spans="1:6" ht="15.75">
      <c r="A2" s="355"/>
      <c r="B2" s="356"/>
      <c r="C2" s="352"/>
      <c r="D2" s="354"/>
      <c r="E2" s="401"/>
      <c r="F2" s="354"/>
    </row>
    <row r="3" spans="1:6">
      <c r="A3" s="357" t="s">
        <v>9</v>
      </c>
      <c r="B3" s="631"/>
      <c r="C3" s="631"/>
      <c r="D3" s="631"/>
      <c r="E3" s="631"/>
      <c r="F3" s="354"/>
    </row>
    <row r="4" spans="1:6">
      <c r="A4" s="632" t="s">
        <v>10</v>
      </c>
      <c r="B4" s="633"/>
      <c r="C4" s="633"/>
      <c r="D4" s="633"/>
      <c r="E4" s="633"/>
      <c r="F4" s="354"/>
    </row>
    <row r="5" spans="1:6">
      <c r="A5" s="357" t="s">
        <v>11</v>
      </c>
      <c r="B5" s="631"/>
      <c r="C5" s="631"/>
      <c r="D5" s="631"/>
      <c r="E5" s="631"/>
      <c r="F5" s="354"/>
    </row>
    <row r="6" spans="1:6">
      <c r="F6" s="354"/>
    </row>
    <row r="7" spans="1:6" ht="15.75">
      <c r="A7" s="363" t="s">
        <v>12</v>
      </c>
      <c r="B7" s="364"/>
      <c r="C7" s="364"/>
      <c r="D7" s="364"/>
      <c r="E7" s="364"/>
      <c r="F7" s="634"/>
    </row>
    <row r="8" spans="1:6">
      <c r="A8" s="366"/>
      <c r="B8" s="367"/>
      <c r="C8" s="368"/>
      <c r="D8" s="635"/>
      <c r="E8" s="513"/>
      <c r="F8" s="370"/>
    </row>
    <row r="9" spans="1:6">
      <c r="A9" s="371" t="s">
        <v>13</v>
      </c>
      <c r="B9" s="358"/>
      <c r="C9" s="358"/>
      <c r="D9" s="358"/>
      <c r="E9" s="358"/>
      <c r="F9" s="372"/>
    </row>
    <row r="10" spans="1:6" ht="15.75">
      <c r="A10" s="514"/>
      <c r="B10" s="362"/>
      <c r="C10" s="362"/>
      <c r="D10" s="362"/>
      <c r="E10" s="362"/>
      <c r="F10" s="372"/>
    </row>
    <row r="11" spans="1:6" ht="15.75" thickBot="1">
      <c r="A11" s="376" t="s">
        <v>14</v>
      </c>
      <c r="B11" s="377" t="s">
        <v>15</v>
      </c>
      <c r="C11" s="378"/>
      <c r="D11" s="378"/>
      <c r="E11" s="515" t="s">
        <v>16</v>
      </c>
      <c r="F11" s="372"/>
    </row>
    <row r="12" spans="1:6">
      <c r="A12" s="381" t="s">
        <v>17</v>
      </c>
      <c r="B12" s="382" t="s">
        <v>18</v>
      </c>
      <c r="C12" s="382"/>
      <c r="D12" s="516"/>
      <c r="E12" s="517">
        <f>E70</f>
        <v>0</v>
      </c>
      <c r="F12" s="636"/>
    </row>
    <row r="13" spans="1:6">
      <c r="A13" s="386" t="s">
        <v>19</v>
      </c>
      <c r="B13" s="387" t="s">
        <v>20</v>
      </c>
      <c r="C13" s="387"/>
      <c r="D13" s="518"/>
      <c r="E13" s="390">
        <f>E134</f>
        <v>0</v>
      </c>
      <c r="F13" s="636"/>
    </row>
    <row r="14" spans="1:6">
      <c r="A14" s="386" t="s">
        <v>21</v>
      </c>
      <c r="B14" s="387" t="s">
        <v>22</v>
      </c>
      <c r="C14" s="387"/>
      <c r="D14" s="518"/>
      <c r="E14" s="390">
        <f>E158</f>
        <v>0</v>
      </c>
      <c r="F14" s="636"/>
    </row>
    <row r="15" spans="1:6">
      <c r="A15" s="386" t="s">
        <v>23</v>
      </c>
      <c r="B15" s="387" t="s">
        <v>24</v>
      </c>
      <c r="C15" s="387"/>
      <c r="D15" s="518"/>
      <c r="E15" s="390">
        <f>E224</f>
        <v>900</v>
      </c>
      <c r="F15" s="636"/>
    </row>
    <row r="16" spans="1:6">
      <c r="A16" s="386" t="s">
        <v>25</v>
      </c>
      <c r="B16" s="387" t="s">
        <v>26</v>
      </c>
      <c r="C16" s="387"/>
      <c r="D16" s="518"/>
      <c r="E16" s="390">
        <f>E240</f>
        <v>0</v>
      </c>
      <c r="F16" s="636"/>
    </row>
    <row r="17" spans="1:6">
      <c r="A17" s="391"/>
      <c r="B17" s="392" t="s">
        <v>28</v>
      </c>
      <c r="C17" s="393"/>
      <c r="D17" s="393"/>
      <c r="E17" s="519">
        <f>SUM(E12:E16)</f>
        <v>900</v>
      </c>
      <c r="F17" s="370"/>
    </row>
    <row r="18" spans="1:6">
      <c r="A18" s="366"/>
      <c r="B18" s="367"/>
      <c r="C18" s="368"/>
      <c r="D18" s="635"/>
      <c r="E18" s="513"/>
      <c r="F18" s="362"/>
    </row>
    <row r="19" spans="1:6" s="216" customFormat="1">
      <c r="A19" s="366"/>
      <c r="B19" s="367" t="s">
        <v>29</v>
      </c>
      <c r="C19" s="368"/>
      <c r="D19" s="637"/>
      <c r="E19" s="362"/>
      <c r="F19" s="638"/>
    </row>
    <row r="20" spans="1:6" ht="63.75">
      <c r="A20" s="524"/>
      <c r="B20" s="525" t="s">
        <v>30</v>
      </c>
      <c r="C20" s="525"/>
      <c r="D20" s="638"/>
      <c r="E20" s="638"/>
      <c r="F20" s="370"/>
    </row>
    <row r="21" spans="1:6">
      <c r="A21" s="366"/>
      <c r="B21" s="367"/>
      <c r="C21" s="368"/>
      <c r="D21" s="635"/>
      <c r="E21" s="513"/>
      <c r="F21" s="362"/>
    </row>
    <row r="22" spans="1:6">
      <c r="A22" s="366"/>
      <c r="B22" s="367" t="s">
        <v>31</v>
      </c>
      <c r="C22" s="368"/>
      <c r="D22" s="637"/>
      <c r="E22" s="362"/>
      <c r="F22" s="639"/>
    </row>
    <row r="23" spans="1:6" ht="51">
      <c r="A23" s="366"/>
      <c r="B23" s="528" t="s">
        <v>32</v>
      </c>
      <c r="C23" s="640"/>
      <c r="D23" s="639"/>
      <c r="E23" s="639"/>
      <c r="F23" s="370"/>
    </row>
    <row r="24" spans="1:6" ht="15.75">
      <c r="A24" s="366"/>
      <c r="B24" s="367"/>
      <c r="C24" s="368"/>
      <c r="D24" s="635"/>
      <c r="E24" s="513"/>
      <c r="F24" s="641"/>
    </row>
    <row r="25" spans="1:6" ht="15.75">
      <c r="A25" s="366"/>
      <c r="B25" s="367"/>
      <c r="C25" s="368"/>
      <c r="D25" s="637"/>
      <c r="E25" s="641"/>
      <c r="F25" s="639"/>
    </row>
    <row r="26" spans="1:6">
      <c r="A26" s="366"/>
      <c r="B26" s="532"/>
      <c r="C26" s="642"/>
      <c r="D26" s="639"/>
      <c r="E26" s="639"/>
      <c r="F26" s="639"/>
    </row>
    <row r="27" spans="1:6">
      <c r="A27" s="366"/>
      <c r="B27" s="534"/>
      <c r="C27" s="368"/>
      <c r="D27" s="639"/>
      <c r="E27" s="536"/>
      <c r="F27" s="639"/>
    </row>
    <row r="28" spans="1:6" ht="15.75">
      <c r="A28" s="355" t="s">
        <v>33</v>
      </c>
      <c r="B28" s="351" t="s">
        <v>34</v>
      </c>
      <c r="C28" s="352"/>
      <c r="D28" s="354"/>
      <c r="E28" s="401"/>
      <c r="F28" s="639"/>
    </row>
    <row r="29" spans="1:6">
      <c r="A29" s="366"/>
      <c r="B29" s="534"/>
      <c r="C29" s="368"/>
      <c r="D29" s="639"/>
      <c r="E29" s="536"/>
      <c r="F29" s="354"/>
    </row>
    <row r="30" spans="1:6" ht="15.75" thickBot="1">
      <c r="A30" s="402" t="s">
        <v>14</v>
      </c>
      <c r="B30" s="403" t="s">
        <v>35</v>
      </c>
      <c r="C30" s="404" t="s">
        <v>36</v>
      </c>
      <c r="D30" s="404" t="s">
        <v>37</v>
      </c>
      <c r="E30" s="405" t="s">
        <v>16</v>
      </c>
      <c r="F30" s="354"/>
    </row>
    <row r="31" spans="1:6" ht="15.75" thickTop="1">
      <c r="A31" s="643" t="s">
        <v>17</v>
      </c>
      <c r="B31" s="644" t="s">
        <v>38</v>
      </c>
      <c r="C31" s="645"/>
      <c r="D31" s="646"/>
      <c r="E31" s="647"/>
      <c r="F31" s="354"/>
    </row>
    <row r="32" spans="1:6">
      <c r="A32" s="542"/>
      <c r="B32" s="543"/>
      <c r="C32" s="648"/>
      <c r="D32" s="690"/>
      <c r="E32" s="545"/>
      <c r="F32" s="354"/>
    </row>
    <row r="33" spans="1:6" ht="63.75">
      <c r="A33" s="542" t="s">
        <v>33</v>
      </c>
      <c r="B33" s="546" t="s">
        <v>39</v>
      </c>
      <c r="C33" s="648"/>
      <c r="D33" s="29"/>
      <c r="E33" s="545"/>
      <c r="F33" s="354"/>
    </row>
    <row r="34" spans="1:6">
      <c r="A34" s="542"/>
      <c r="B34" s="543"/>
      <c r="C34" s="648"/>
      <c r="D34" s="29"/>
      <c r="E34" s="545"/>
      <c r="F34" s="354"/>
    </row>
    <row r="35" spans="1:6">
      <c r="A35" s="542"/>
      <c r="B35" s="543" t="s">
        <v>40</v>
      </c>
      <c r="C35" s="548">
        <v>1</v>
      </c>
      <c r="D35" s="28"/>
      <c r="E35" s="545">
        <f>C35*D35</f>
        <v>0</v>
      </c>
      <c r="F35" s="354"/>
    </row>
    <row r="36" spans="1:6">
      <c r="A36" s="542"/>
      <c r="B36" s="543"/>
      <c r="C36" s="648"/>
      <c r="D36" s="29"/>
      <c r="E36" s="545"/>
      <c r="F36" s="354"/>
    </row>
    <row r="37" spans="1:6" ht="51">
      <c r="A37" s="542" t="s">
        <v>41</v>
      </c>
      <c r="B37" s="547" t="s">
        <v>42</v>
      </c>
      <c r="C37" s="648"/>
      <c r="D37" s="29"/>
      <c r="E37" s="545"/>
      <c r="F37" s="354"/>
    </row>
    <row r="38" spans="1:6">
      <c r="A38" s="542"/>
      <c r="B38" s="543"/>
      <c r="C38" s="648"/>
      <c r="D38" s="29"/>
      <c r="E38" s="545"/>
      <c r="F38" s="354"/>
    </row>
    <row r="39" spans="1:6">
      <c r="A39" s="542"/>
      <c r="B39" s="543" t="s">
        <v>40</v>
      </c>
      <c r="C39" s="548">
        <v>4</v>
      </c>
      <c r="D39" s="28"/>
      <c r="E39" s="545">
        <f>C39*D39</f>
        <v>0</v>
      </c>
      <c r="F39" s="354"/>
    </row>
    <row r="40" spans="1:6">
      <c r="A40" s="542"/>
      <c r="B40" s="543"/>
      <c r="C40" s="648"/>
      <c r="D40" s="29"/>
      <c r="E40" s="545"/>
      <c r="F40" s="354"/>
    </row>
    <row r="41" spans="1:6" ht="38.25">
      <c r="A41" s="542" t="s">
        <v>43</v>
      </c>
      <c r="B41" s="649" t="s">
        <v>44</v>
      </c>
      <c r="C41" s="648"/>
      <c r="D41" s="29"/>
      <c r="E41" s="545"/>
      <c r="F41" s="354"/>
    </row>
    <row r="42" spans="1:6">
      <c r="A42" s="542"/>
      <c r="B42" s="543"/>
      <c r="C42" s="648"/>
      <c r="D42" s="29"/>
      <c r="E42" s="545"/>
      <c r="F42" s="354"/>
    </row>
    <row r="43" spans="1:6">
      <c r="A43" s="542"/>
      <c r="B43" s="543" t="s">
        <v>45</v>
      </c>
      <c r="C43" s="548">
        <v>166</v>
      </c>
      <c r="D43" s="28"/>
      <c r="E43" s="545">
        <f>C43*D43</f>
        <v>0</v>
      </c>
      <c r="F43" s="354"/>
    </row>
    <row r="44" spans="1:6">
      <c r="A44" s="542"/>
      <c r="B44" s="543"/>
      <c r="C44" s="544"/>
      <c r="D44" s="30"/>
      <c r="E44" s="545"/>
      <c r="F44" s="354"/>
    </row>
    <row r="45" spans="1:6">
      <c r="A45" s="542" t="s">
        <v>46</v>
      </c>
      <c r="B45" s="543" t="s">
        <v>47</v>
      </c>
      <c r="C45" s="544"/>
      <c r="D45" s="30"/>
      <c r="E45" s="545"/>
      <c r="F45" s="354"/>
    </row>
    <row r="46" spans="1:6">
      <c r="A46" s="542"/>
      <c r="B46" s="543"/>
      <c r="C46" s="544"/>
      <c r="D46" s="30"/>
      <c r="E46" s="545"/>
      <c r="F46" s="354"/>
    </row>
    <row r="47" spans="1:6">
      <c r="A47" s="542"/>
      <c r="B47" s="543" t="s">
        <v>48</v>
      </c>
      <c r="C47" s="548">
        <v>8</v>
      </c>
      <c r="D47" s="28"/>
      <c r="E47" s="545">
        <f>C47*D47</f>
        <v>0</v>
      </c>
      <c r="F47" s="354"/>
    </row>
    <row r="48" spans="1:6">
      <c r="A48" s="542"/>
      <c r="B48" s="543"/>
      <c r="C48" s="544"/>
      <c r="D48" s="30"/>
      <c r="E48" s="545"/>
      <c r="F48" s="354"/>
    </row>
    <row r="49" spans="1:6" ht="38.25">
      <c r="A49" s="542" t="s">
        <v>49</v>
      </c>
      <c r="B49" s="546" t="s">
        <v>50</v>
      </c>
      <c r="C49" s="544"/>
      <c r="D49" s="30"/>
      <c r="E49" s="545"/>
      <c r="F49" s="354"/>
    </row>
    <row r="50" spans="1:6">
      <c r="A50" s="542"/>
      <c r="B50" s="543"/>
      <c r="C50" s="544"/>
      <c r="D50" s="30"/>
      <c r="E50" s="545"/>
      <c r="F50" s="354"/>
    </row>
    <row r="51" spans="1:6">
      <c r="A51" s="542"/>
      <c r="B51" s="543" t="s">
        <v>48</v>
      </c>
      <c r="C51" s="548">
        <f>+C47</f>
        <v>8</v>
      </c>
      <c r="D51" s="28"/>
      <c r="E51" s="545">
        <f>C51*D51</f>
        <v>0</v>
      </c>
      <c r="F51" s="354"/>
    </row>
    <row r="52" spans="1:6">
      <c r="A52" s="542"/>
      <c r="B52" s="543"/>
      <c r="C52" s="544"/>
      <c r="D52" s="30"/>
      <c r="E52" s="545"/>
      <c r="F52" s="354"/>
    </row>
    <row r="53" spans="1:6" ht="38.25">
      <c r="A53" s="542" t="s">
        <v>51</v>
      </c>
      <c r="B53" s="550" t="s">
        <v>52</v>
      </c>
      <c r="C53" s="551"/>
      <c r="D53" s="31"/>
      <c r="E53" s="545"/>
      <c r="F53" s="354"/>
    </row>
    <row r="54" spans="1:6">
      <c r="A54" s="542"/>
      <c r="B54" s="543"/>
      <c r="C54" s="544"/>
      <c r="D54" s="30"/>
      <c r="E54" s="545"/>
      <c r="F54" s="650"/>
    </row>
    <row r="55" spans="1:6">
      <c r="A55" s="542"/>
      <c r="B55" s="543" t="s">
        <v>53</v>
      </c>
      <c r="C55" s="548">
        <v>490</v>
      </c>
      <c r="D55" s="28"/>
      <c r="E55" s="545">
        <f>C55*D55</f>
        <v>0</v>
      </c>
      <c r="F55" s="650"/>
    </row>
    <row r="56" spans="1:6">
      <c r="A56" s="542"/>
      <c r="B56" s="543"/>
      <c r="C56" s="544"/>
      <c r="D56" s="30"/>
      <c r="E56" s="545"/>
      <c r="F56" s="650"/>
    </row>
    <row r="57" spans="1:6">
      <c r="A57" s="542" t="s">
        <v>54</v>
      </c>
      <c r="B57" s="543" t="s">
        <v>55</v>
      </c>
      <c r="C57" s="552"/>
      <c r="D57" s="32"/>
      <c r="E57" s="553"/>
      <c r="F57" s="650"/>
    </row>
    <row r="58" spans="1:6" ht="51">
      <c r="A58" s="542"/>
      <c r="B58" s="546" t="s">
        <v>56</v>
      </c>
      <c r="C58" s="544"/>
      <c r="D58" s="30"/>
      <c r="E58" s="545"/>
      <c r="F58" s="354"/>
    </row>
    <row r="59" spans="1:6">
      <c r="A59" s="542"/>
      <c r="B59" s="543"/>
      <c r="C59" s="544"/>
      <c r="D59" s="30"/>
      <c r="E59" s="545"/>
      <c r="F59" s="354"/>
    </row>
    <row r="60" spans="1:6">
      <c r="A60" s="542"/>
      <c r="B60" s="543" t="s">
        <v>45</v>
      </c>
      <c r="C60" s="548">
        <v>166</v>
      </c>
      <c r="D60" s="28"/>
      <c r="E60" s="545">
        <f>C60*D60</f>
        <v>0</v>
      </c>
      <c r="F60" s="354"/>
    </row>
    <row r="61" spans="1:6">
      <c r="A61" s="542"/>
      <c r="B61" s="543"/>
      <c r="C61" s="544"/>
      <c r="D61" s="30"/>
      <c r="E61" s="545"/>
      <c r="F61" s="354"/>
    </row>
    <row r="62" spans="1:6">
      <c r="A62" s="542" t="s">
        <v>57</v>
      </c>
      <c r="B62" s="543" t="s">
        <v>58</v>
      </c>
      <c r="C62" s="544"/>
      <c r="D62" s="32"/>
      <c r="E62" s="553"/>
      <c r="F62" s="354"/>
    </row>
    <row r="63" spans="1:6">
      <c r="A63" s="542"/>
      <c r="B63" s="543"/>
      <c r="C63" s="544"/>
      <c r="D63" s="30"/>
      <c r="E63" s="545"/>
      <c r="F63" s="354"/>
    </row>
    <row r="64" spans="1:6">
      <c r="A64" s="542"/>
      <c r="B64" s="543" t="s">
        <v>40</v>
      </c>
      <c r="C64" s="548">
        <v>1</v>
      </c>
      <c r="D64" s="28"/>
      <c r="E64" s="545">
        <f>C64*D64</f>
        <v>0</v>
      </c>
      <c r="F64" s="354"/>
    </row>
    <row r="65" spans="1:6">
      <c r="A65" s="542"/>
      <c r="B65" s="543"/>
      <c r="C65" s="544"/>
      <c r="D65" s="30"/>
      <c r="E65" s="545"/>
      <c r="F65" s="354"/>
    </row>
    <row r="66" spans="1:6" ht="76.5">
      <c r="A66" s="542" t="s">
        <v>59</v>
      </c>
      <c r="B66" s="651" t="s">
        <v>60</v>
      </c>
      <c r="C66" s="544"/>
      <c r="D66" s="30"/>
      <c r="E66" s="545"/>
      <c r="F66" s="354"/>
    </row>
    <row r="67" spans="1:6">
      <c r="A67" s="554"/>
      <c r="B67" s="651"/>
      <c r="C67" s="544"/>
      <c r="D67" s="30"/>
      <c r="E67" s="545"/>
      <c r="F67" s="354"/>
    </row>
    <row r="68" spans="1:6">
      <c r="A68" s="554"/>
      <c r="B68" s="651" t="s">
        <v>61</v>
      </c>
      <c r="C68" s="548">
        <v>7</v>
      </c>
      <c r="D68" s="28"/>
      <c r="E68" s="545">
        <f>C68*D68</f>
        <v>0</v>
      </c>
      <c r="F68" s="354"/>
    </row>
    <row r="69" spans="1:6" s="560" customFormat="1">
      <c r="A69" s="554"/>
      <c r="B69" s="543"/>
      <c r="C69" s="544"/>
      <c r="D69" s="30"/>
      <c r="E69" s="545"/>
      <c r="F69" s="652"/>
    </row>
    <row r="70" spans="1:6">
      <c r="A70" s="555" t="s">
        <v>17</v>
      </c>
      <c r="B70" s="556" t="s">
        <v>62</v>
      </c>
      <c r="C70" s="557"/>
      <c r="D70" s="33"/>
      <c r="E70" s="559">
        <f>SUM(E33:E68)</f>
        <v>0</v>
      </c>
      <c r="F70" s="354"/>
    </row>
    <row r="71" spans="1:6">
      <c r="A71" s="561"/>
      <c r="B71" s="561"/>
      <c r="C71" s="561"/>
      <c r="D71" s="34"/>
      <c r="E71" s="654"/>
      <c r="F71" s="354"/>
    </row>
    <row r="72" spans="1:6">
      <c r="A72" s="643" t="s">
        <v>19</v>
      </c>
      <c r="B72" s="644" t="s">
        <v>63</v>
      </c>
      <c r="C72" s="655"/>
      <c r="D72" s="35"/>
      <c r="E72" s="647"/>
      <c r="F72" s="354"/>
    </row>
    <row r="73" spans="1:6">
      <c r="A73" s="564"/>
      <c r="B73" s="565"/>
      <c r="C73" s="544"/>
      <c r="D73" s="30"/>
      <c r="E73" s="545"/>
      <c r="F73" s="354"/>
    </row>
    <row r="74" spans="1:6" ht="89.25">
      <c r="A74" s="566" t="s">
        <v>33</v>
      </c>
      <c r="B74" s="567" t="s">
        <v>64</v>
      </c>
      <c r="C74" s="544"/>
      <c r="D74" s="30"/>
      <c r="E74" s="545"/>
      <c r="F74" s="354"/>
    </row>
    <row r="75" spans="1:6">
      <c r="A75" s="564"/>
      <c r="B75" s="568"/>
      <c r="C75" s="544"/>
      <c r="D75" s="30"/>
      <c r="E75" s="545"/>
      <c r="F75" s="354"/>
    </row>
    <row r="76" spans="1:6">
      <c r="A76" s="564"/>
      <c r="B76" s="543" t="s">
        <v>65</v>
      </c>
      <c r="C76" s="548">
        <v>10</v>
      </c>
      <c r="D76" s="28"/>
      <c r="E76" s="545">
        <f>C76*D76</f>
        <v>0</v>
      </c>
      <c r="F76" s="354"/>
    </row>
    <row r="77" spans="1:6">
      <c r="A77" s="564"/>
      <c r="B77" s="569"/>
      <c r="C77" s="544"/>
      <c r="D77" s="30"/>
      <c r="E77" s="545"/>
      <c r="F77" s="354"/>
    </row>
    <row r="78" spans="1:6" ht="51">
      <c r="A78" s="542" t="s">
        <v>41</v>
      </c>
      <c r="B78" s="546" t="s">
        <v>66</v>
      </c>
      <c r="C78" s="544"/>
      <c r="D78" s="30"/>
      <c r="E78" s="545"/>
      <c r="F78" s="354"/>
    </row>
    <row r="79" spans="1:6">
      <c r="A79" s="542"/>
      <c r="B79" s="543"/>
      <c r="C79" s="544"/>
      <c r="D79" s="30"/>
      <c r="E79" s="545"/>
      <c r="F79" s="354"/>
    </row>
    <row r="80" spans="1:6">
      <c r="A80" s="542"/>
      <c r="B80" s="543" t="s">
        <v>65</v>
      </c>
      <c r="C80" s="548">
        <v>589.1</v>
      </c>
      <c r="D80" s="28"/>
      <c r="E80" s="545">
        <f>C80*D80</f>
        <v>0</v>
      </c>
      <c r="F80" s="354"/>
    </row>
    <row r="81" spans="1:6">
      <c r="A81" s="542"/>
      <c r="B81" s="543"/>
      <c r="C81" s="548"/>
      <c r="D81" s="28"/>
      <c r="E81" s="545"/>
      <c r="F81" s="354"/>
    </row>
    <row r="82" spans="1:6" ht="51">
      <c r="A82" s="542" t="s">
        <v>43</v>
      </c>
      <c r="B82" s="546" t="s">
        <v>67</v>
      </c>
      <c r="C82" s="544"/>
      <c r="D82" s="30"/>
      <c r="E82" s="545"/>
      <c r="F82" s="354"/>
    </row>
    <row r="83" spans="1:6">
      <c r="A83" s="542"/>
      <c r="B83" s="543"/>
      <c r="C83" s="544"/>
      <c r="D83" s="30"/>
      <c r="E83" s="545"/>
      <c r="F83" s="354"/>
    </row>
    <row r="84" spans="1:6">
      <c r="A84" s="542"/>
      <c r="B84" s="543" t="s">
        <v>65</v>
      </c>
      <c r="C84" s="548">
        <v>58.9</v>
      </c>
      <c r="D84" s="28"/>
      <c r="E84" s="545">
        <f>C84*D84</f>
        <v>0</v>
      </c>
      <c r="F84" s="354"/>
    </row>
    <row r="85" spans="1:6">
      <c r="A85" s="542"/>
      <c r="B85" s="543"/>
      <c r="C85" s="544"/>
      <c r="D85" s="30"/>
      <c r="E85" s="545"/>
      <c r="F85" s="354"/>
    </row>
    <row r="86" spans="1:6" ht="38.25">
      <c r="A86" s="542" t="s">
        <v>46</v>
      </c>
      <c r="B86" s="546" t="s">
        <v>68</v>
      </c>
      <c r="C86" s="544"/>
      <c r="D86" s="30"/>
      <c r="E86" s="545"/>
      <c r="F86" s="354"/>
    </row>
    <row r="87" spans="1:6">
      <c r="A87" s="542"/>
      <c r="B87" s="543"/>
      <c r="C87" s="544"/>
      <c r="D87" s="30"/>
      <c r="E87" s="545"/>
      <c r="F87" s="354"/>
    </row>
    <row r="88" spans="1:6">
      <c r="A88" s="542"/>
      <c r="B88" s="543" t="s">
        <v>65</v>
      </c>
      <c r="C88" s="548">
        <v>10</v>
      </c>
      <c r="D88" s="28"/>
      <c r="E88" s="545">
        <f>C88*D88</f>
        <v>0</v>
      </c>
      <c r="F88" s="354"/>
    </row>
    <row r="89" spans="1:6">
      <c r="A89" s="542"/>
      <c r="B89" s="543"/>
      <c r="C89" s="544"/>
      <c r="D89" s="30"/>
      <c r="E89" s="545"/>
      <c r="F89" s="354"/>
    </row>
    <row r="90" spans="1:6" ht="25.5">
      <c r="A90" s="542" t="s">
        <v>49</v>
      </c>
      <c r="B90" s="546" t="s">
        <v>69</v>
      </c>
      <c r="C90" s="544"/>
      <c r="D90" s="30"/>
      <c r="E90" s="545"/>
      <c r="F90" s="354"/>
    </row>
    <row r="91" spans="1:6">
      <c r="A91" s="542"/>
      <c r="B91" s="543"/>
      <c r="C91" s="544"/>
      <c r="D91" s="30"/>
      <c r="E91" s="545"/>
      <c r="F91" s="656"/>
    </row>
    <row r="92" spans="1:6">
      <c r="A92" s="542"/>
      <c r="B92" s="543" t="s">
        <v>53</v>
      </c>
      <c r="C92" s="548">
        <v>166</v>
      </c>
      <c r="D92" s="28"/>
      <c r="E92" s="545">
        <f>C92*D92</f>
        <v>0</v>
      </c>
      <c r="F92" s="354"/>
    </row>
    <row r="93" spans="1:6">
      <c r="A93" s="542"/>
      <c r="B93" s="543"/>
      <c r="C93" s="544"/>
      <c r="D93" s="30"/>
      <c r="E93" s="545"/>
      <c r="F93" s="656"/>
    </row>
    <row r="94" spans="1:6" ht="51">
      <c r="A94" s="542" t="s">
        <v>51</v>
      </c>
      <c r="B94" s="546" t="s">
        <v>70</v>
      </c>
      <c r="C94" s="544"/>
      <c r="D94" s="30"/>
      <c r="E94" s="545"/>
      <c r="F94" s="354"/>
    </row>
    <row r="95" spans="1:6">
      <c r="A95" s="542"/>
      <c r="B95" s="543"/>
      <c r="C95" s="544"/>
      <c r="D95" s="30"/>
      <c r="E95" s="545"/>
      <c r="F95" s="354"/>
    </row>
    <row r="96" spans="1:6">
      <c r="A96" s="542"/>
      <c r="B96" s="543" t="s">
        <v>65</v>
      </c>
      <c r="C96" s="548">
        <v>24.9</v>
      </c>
      <c r="D96" s="28"/>
      <c r="E96" s="545">
        <f>C96*D96</f>
        <v>0</v>
      </c>
      <c r="F96" s="354"/>
    </row>
    <row r="97" spans="1:6">
      <c r="A97" s="542"/>
      <c r="B97" s="543"/>
      <c r="C97" s="648"/>
      <c r="D97" s="29"/>
      <c r="E97" s="545"/>
      <c r="F97" s="354"/>
    </row>
    <row r="98" spans="1:6" ht="51">
      <c r="A98" s="542" t="s">
        <v>54</v>
      </c>
      <c r="B98" s="546" t="s">
        <v>71</v>
      </c>
      <c r="C98" s="648"/>
      <c r="D98" s="29"/>
      <c r="E98" s="545"/>
      <c r="F98" s="354"/>
    </row>
    <row r="99" spans="1:6">
      <c r="A99" s="542"/>
      <c r="B99" s="543"/>
      <c r="C99" s="648"/>
      <c r="D99" s="29"/>
      <c r="E99" s="545"/>
      <c r="F99" s="354"/>
    </row>
    <row r="100" spans="1:6">
      <c r="A100" s="542"/>
      <c r="B100" s="543" t="s">
        <v>65</v>
      </c>
      <c r="C100" s="548">
        <v>5</v>
      </c>
      <c r="D100" s="28"/>
      <c r="E100" s="545">
        <f>C100*D100</f>
        <v>0</v>
      </c>
      <c r="F100" s="354"/>
    </row>
    <row r="101" spans="1:6">
      <c r="A101" s="542"/>
      <c r="B101" s="543"/>
      <c r="C101" s="544"/>
      <c r="D101" s="30"/>
      <c r="E101" s="545"/>
      <c r="F101" s="354"/>
    </row>
    <row r="102" spans="1:6" ht="51">
      <c r="A102" s="542" t="s">
        <v>57</v>
      </c>
      <c r="B102" s="546" t="s">
        <v>72</v>
      </c>
      <c r="C102" s="544"/>
      <c r="D102" s="30"/>
      <c r="E102" s="545"/>
      <c r="F102" s="354"/>
    </row>
    <row r="103" spans="1:6">
      <c r="A103" s="542"/>
      <c r="B103" s="543"/>
      <c r="C103" s="544"/>
      <c r="D103" s="30"/>
      <c r="E103" s="545"/>
      <c r="F103" s="354"/>
    </row>
    <row r="104" spans="1:6">
      <c r="A104" s="542"/>
      <c r="B104" s="543" t="s">
        <v>65</v>
      </c>
      <c r="C104" s="548">
        <v>83</v>
      </c>
      <c r="D104" s="28"/>
      <c r="E104" s="545">
        <f>C104*D104</f>
        <v>0</v>
      </c>
      <c r="F104" s="354"/>
    </row>
    <row r="105" spans="1:6">
      <c r="A105" s="542"/>
      <c r="B105" s="543"/>
      <c r="C105" s="544"/>
      <c r="D105" s="30"/>
      <c r="E105" s="545"/>
      <c r="F105" s="354"/>
    </row>
    <row r="106" spans="1:6" ht="51">
      <c r="A106" s="542" t="s">
        <v>59</v>
      </c>
      <c r="B106" s="546" t="s">
        <v>73</v>
      </c>
      <c r="C106" s="544"/>
      <c r="D106" s="30"/>
      <c r="E106" s="545"/>
      <c r="F106" s="354"/>
    </row>
    <row r="107" spans="1:6">
      <c r="A107" s="542"/>
      <c r="B107" s="543"/>
      <c r="C107" s="544"/>
      <c r="D107" s="30"/>
      <c r="E107" s="545"/>
      <c r="F107" s="354"/>
    </row>
    <row r="108" spans="1:6">
      <c r="A108" s="542"/>
      <c r="B108" s="543" t="s">
        <v>65</v>
      </c>
      <c r="C108" s="548">
        <v>207.5</v>
      </c>
      <c r="D108" s="28"/>
      <c r="E108" s="545">
        <f>C108*D108</f>
        <v>0</v>
      </c>
      <c r="F108" s="354"/>
    </row>
    <row r="109" spans="1:6">
      <c r="A109" s="542"/>
      <c r="B109" s="543"/>
      <c r="C109" s="544"/>
      <c r="D109" s="30"/>
      <c r="E109" s="545"/>
      <c r="F109" s="354"/>
    </row>
    <row r="110" spans="1:6" ht="25.5">
      <c r="A110" s="542" t="s">
        <v>74</v>
      </c>
      <c r="B110" s="546" t="s">
        <v>75</v>
      </c>
      <c r="C110" s="544"/>
      <c r="D110" s="30"/>
      <c r="E110" s="545"/>
      <c r="F110" s="354"/>
    </row>
    <row r="111" spans="1:6">
      <c r="A111" s="542"/>
      <c r="B111" s="543"/>
      <c r="C111" s="544"/>
      <c r="D111" s="30"/>
      <c r="E111" s="545"/>
      <c r="F111" s="354"/>
    </row>
    <row r="112" spans="1:6">
      <c r="A112" s="542"/>
      <c r="B112" s="543" t="s">
        <v>65</v>
      </c>
      <c r="C112" s="548">
        <v>21.25</v>
      </c>
      <c r="D112" s="28"/>
      <c r="E112" s="545">
        <f>C112*D112</f>
        <v>0</v>
      </c>
      <c r="F112" s="354"/>
    </row>
    <row r="113" spans="1:6">
      <c r="A113" s="542"/>
      <c r="B113" s="543"/>
      <c r="C113" s="544"/>
      <c r="D113" s="30"/>
      <c r="E113" s="545"/>
      <c r="F113" s="354"/>
    </row>
    <row r="114" spans="1:6" ht="51">
      <c r="A114" s="570" t="s">
        <v>76</v>
      </c>
      <c r="B114" s="571" t="s">
        <v>77</v>
      </c>
      <c r="C114" s="572"/>
      <c r="D114" s="36"/>
      <c r="E114" s="545"/>
      <c r="F114" s="354"/>
    </row>
    <row r="115" spans="1:6">
      <c r="A115" s="570"/>
      <c r="B115" s="571"/>
      <c r="C115" s="572"/>
      <c r="D115" s="36"/>
      <c r="E115" s="545"/>
      <c r="F115" s="354"/>
    </row>
    <row r="116" spans="1:6">
      <c r="A116" s="573"/>
      <c r="B116" s="543" t="s">
        <v>40</v>
      </c>
      <c r="C116" s="548">
        <v>5</v>
      </c>
      <c r="D116" s="28"/>
      <c r="E116" s="545">
        <f>C116*D116</f>
        <v>0</v>
      </c>
      <c r="F116" s="354"/>
    </row>
    <row r="117" spans="1:6">
      <c r="A117" s="573"/>
      <c r="B117" s="543"/>
      <c r="C117" s="544"/>
      <c r="D117" s="37"/>
      <c r="E117" s="545"/>
      <c r="F117" s="354"/>
    </row>
    <row r="118" spans="1:6" ht="38.25">
      <c r="A118" s="542" t="s">
        <v>78</v>
      </c>
      <c r="B118" s="546" t="s">
        <v>79</v>
      </c>
      <c r="C118" s="544"/>
      <c r="D118" s="30"/>
      <c r="E118" s="545"/>
      <c r="F118" s="354"/>
    </row>
    <row r="119" spans="1:6">
      <c r="A119" s="542"/>
      <c r="B119" s="543"/>
      <c r="C119" s="544"/>
      <c r="D119" s="30"/>
      <c r="E119" s="545"/>
      <c r="F119" s="354"/>
    </row>
    <row r="120" spans="1:6">
      <c r="A120" s="542"/>
      <c r="B120" s="543" t="s">
        <v>65</v>
      </c>
      <c r="C120" s="548">
        <v>534.1</v>
      </c>
      <c r="D120" s="28"/>
      <c r="E120" s="545">
        <f>C120*D120</f>
        <v>0</v>
      </c>
      <c r="F120" s="354"/>
    </row>
    <row r="121" spans="1:6">
      <c r="A121" s="542"/>
      <c r="B121" s="543"/>
      <c r="C121" s="574"/>
      <c r="D121" s="30"/>
      <c r="E121" s="545"/>
      <c r="F121" s="354"/>
    </row>
    <row r="122" spans="1:6" ht="51">
      <c r="A122" s="542" t="s">
        <v>80</v>
      </c>
      <c r="B122" s="550" t="s">
        <v>81</v>
      </c>
      <c r="C122" s="551"/>
      <c r="D122" s="31"/>
      <c r="E122" s="545"/>
      <c r="F122" s="354"/>
    </row>
    <row r="123" spans="1:6">
      <c r="A123" s="575"/>
      <c r="B123" s="543"/>
      <c r="C123" s="544"/>
      <c r="D123" s="30"/>
      <c r="E123" s="545"/>
      <c r="F123" s="657"/>
    </row>
    <row r="124" spans="1:6">
      <c r="A124" s="542"/>
      <c r="B124" s="576" t="s">
        <v>82</v>
      </c>
      <c r="C124" s="582">
        <v>660</v>
      </c>
      <c r="D124" s="28"/>
      <c r="E124" s="545">
        <f>C124*D124</f>
        <v>0</v>
      </c>
      <c r="F124" s="657"/>
    </row>
    <row r="125" spans="1:6">
      <c r="A125" s="542"/>
      <c r="B125" s="576"/>
      <c r="C125" s="577"/>
      <c r="D125" s="30"/>
      <c r="E125" s="545"/>
      <c r="F125" s="657"/>
    </row>
    <row r="126" spans="1:6">
      <c r="A126" s="542" t="s">
        <v>83</v>
      </c>
      <c r="B126" s="578" t="s">
        <v>84</v>
      </c>
      <c r="C126" s="551"/>
      <c r="D126" s="31"/>
      <c r="E126" s="545"/>
      <c r="F126" s="657"/>
    </row>
    <row r="127" spans="1:6">
      <c r="A127" s="575"/>
      <c r="B127" s="543"/>
      <c r="C127" s="544"/>
      <c r="D127" s="30"/>
      <c r="E127" s="545"/>
      <c r="F127" s="657"/>
    </row>
    <row r="128" spans="1:6">
      <c r="A128" s="542"/>
      <c r="B128" s="576" t="s">
        <v>85</v>
      </c>
      <c r="C128" s="582">
        <v>165</v>
      </c>
      <c r="D128" s="28"/>
      <c r="E128" s="545">
        <f>C128*D128</f>
        <v>0</v>
      </c>
      <c r="F128" s="354"/>
    </row>
    <row r="129" spans="1:6">
      <c r="A129" s="542"/>
      <c r="B129" s="576"/>
      <c r="C129" s="577"/>
      <c r="D129" s="30"/>
      <c r="E129" s="545"/>
      <c r="F129" s="354"/>
    </row>
    <row r="130" spans="1:6" ht="51">
      <c r="A130" s="542" t="s">
        <v>86</v>
      </c>
      <c r="B130" s="579" t="s">
        <v>87</v>
      </c>
      <c r="C130" s="577"/>
      <c r="D130" s="30"/>
      <c r="E130" s="545"/>
      <c r="F130" s="354"/>
    </row>
    <row r="131" spans="1:6">
      <c r="A131" s="542"/>
      <c r="B131" s="576"/>
      <c r="C131" s="577"/>
      <c r="D131" s="30"/>
      <c r="E131" s="545"/>
      <c r="F131" s="354"/>
    </row>
    <row r="132" spans="1:6">
      <c r="A132" s="542"/>
      <c r="B132" s="576" t="s">
        <v>40</v>
      </c>
      <c r="C132" s="582">
        <v>1</v>
      </c>
      <c r="D132" s="28"/>
      <c r="E132" s="545">
        <f>C132*D132</f>
        <v>0</v>
      </c>
      <c r="F132" s="354"/>
    </row>
    <row r="133" spans="1:6" s="560" customFormat="1">
      <c r="A133" s="542"/>
      <c r="B133" s="576"/>
      <c r="C133" s="582"/>
      <c r="D133" s="28"/>
      <c r="E133" s="545"/>
      <c r="F133" s="652"/>
    </row>
    <row r="134" spans="1:6">
      <c r="A134" s="555" t="s">
        <v>19</v>
      </c>
      <c r="B134" s="556" t="s">
        <v>88</v>
      </c>
      <c r="C134" s="557"/>
      <c r="D134" s="33"/>
      <c r="E134" s="559">
        <f>SUM(E74:E133)</f>
        <v>0</v>
      </c>
      <c r="F134" s="354"/>
    </row>
    <row r="135" spans="1:6">
      <c r="A135" s="561"/>
      <c r="B135" s="561"/>
      <c r="C135" s="561"/>
      <c r="D135" s="34"/>
      <c r="E135" s="654"/>
      <c r="F135" s="354"/>
    </row>
    <row r="136" spans="1:6">
      <c r="A136" s="658" t="s">
        <v>21</v>
      </c>
      <c r="B136" s="659" t="s">
        <v>89</v>
      </c>
      <c r="C136" s="660"/>
      <c r="D136" s="35"/>
      <c r="E136" s="647"/>
      <c r="F136" s="354"/>
    </row>
    <row r="137" spans="1:6">
      <c r="A137" s="584"/>
      <c r="B137" s="576"/>
      <c r="C137" s="585"/>
      <c r="D137" s="30"/>
      <c r="E137" s="545"/>
      <c r="F137" s="354"/>
    </row>
    <row r="138" spans="1:6" ht="51">
      <c r="A138" s="542" t="s">
        <v>33</v>
      </c>
      <c r="B138" s="550" t="s">
        <v>90</v>
      </c>
      <c r="C138" s="551"/>
      <c r="D138" s="31"/>
      <c r="E138" s="545"/>
      <c r="F138" s="650"/>
    </row>
    <row r="139" spans="1:6">
      <c r="A139" s="575"/>
      <c r="B139" s="578"/>
      <c r="C139" s="551"/>
      <c r="D139" s="31"/>
      <c r="E139" s="545"/>
      <c r="F139" s="354"/>
    </row>
    <row r="140" spans="1:6">
      <c r="A140" s="542"/>
      <c r="B140" s="576" t="s">
        <v>65</v>
      </c>
      <c r="C140" s="582">
        <v>130.5</v>
      </c>
      <c r="D140" s="28"/>
      <c r="E140" s="545">
        <f>C140*D140</f>
        <v>0</v>
      </c>
      <c r="F140" s="354"/>
    </row>
    <row r="141" spans="1:6">
      <c r="A141" s="542"/>
      <c r="B141" s="543"/>
      <c r="C141" s="648"/>
      <c r="D141" s="29"/>
      <c r="E141" s="545"/>
      <c r="F141" s="354"/>
    </row>
    <row r="142" spans="1:6" ht="38.25">
      <c r="A142" s="542" t="s">
        <v>41</v>
      </c>
      <c r="B142" s="546" t="s">
        <v>91</v>
      </c>
      <c r="C142" s="648"/>
      <c r="D142" s="29"/>
      <c r="E142" s="545"/>
      <c r="F142" s="354"/>
    </row>
    <row r="143" spans="1:6">
      <c r="A143" s="542"/>
      <c r="B143" s="543"/>
      <c r="C143" s="648"/>
      <c r="D143" s="29"/>
      <c r="E143" s="545"/>
      <c r="F143" s="354"/>
    </row>
    <row r="144" spans="1:6">
      <c r="A144" s="542"/>
      <c r="B144" s="543" t="s">
        <v>53</v>
      </c>
      <c r="C144" s="548">
        <f>C55</f>
        <v>490</v>
      </c>
      <c r="D144" s="28"/>
      <c r="E144" s="545">
        <f>C144*D144</f>
        <v>0</v>
      </c>
      <c r="F144" s="354"/>
    </row>
    <row r="145" spans="1:6">
      <c r="A145" s="542"/>
      <c r="B145" s="543"/>
      <c r="C145" s="544"/>
      <c r="D145" s="30"/>
      <c r="E145" s="545"/>
      <c r="F145" s="354"/>
    </row>
    <row r="146" spans="1:6" ht="38.25">
      <c r="A146" s="542" t="s">
        <v>43</v>
      </c>
      <c r="B146" s="546" t="s">
        <v>92</v>
      </c>
      <c r="C146" s="648"/>
      <c r="D146" s="29"/>
      <c r="E146" s="545"/>
      <c r="F146" s="354"/>
    </row>
    <row r="147" spans="1:6">
      <c r="A147" s="542"/>
      <c r="B147" s="546"/>
      <c r="C147" s="648"/>
      <c r="D147" s="29"/>
      <c r="E147" s="545"/>
      <c r="F147" s="354"/>
    </row>
    <row r="148" spans="1:6">
      <c r="A148" s="542"/>
      <c r="B148" s="576" t="s">
        <v>65</v>
      </c>
      <c r="C148" s="582">
        <v>28.8</v>
      </c>
      <c r="D148" s="28"/>
      <c r="E148" s="545">
        <f>C148*D148</f>
        <v>0</v>
      </c>
      <c r="F148" s="354"/>
    </row>
    <row r="149" spans="1:6">
      <c r="A149" s="542"/>
      <c r="B149" s="543"/>
      <c r="C149" s="648"/>
      <c r="D149" s="29"/>
      <c r="E149" s="545"/>
      <c r="F149" s="354"/>
    </row>
    <row r="150" spans="1:6" ht="25.5">
      <c r="A150" s="542" t="s">
        <v>46</v>
      </c>
      <c r="B150" s="546" t="s">
        <v>93</v>
      </c>
      <c r="C150" s="648"/>
      <c r="D150" s="29"/>
      <c r="E150" s="545"/>
      <c r="F150" s="354"/>
    </row>
    <row r="151" spans="1:6">
      <c r="A151" s="542"/>
      <c r="B151" s="543"/>
      <c r="C151" s="648"/>
      <c r="D151" s="29"/>
      <c r="E151" s="545"/>
      <c r="F151" s="354"/>
    </row>
    <row r="152" spans="1:6">
      <c r="A152" s="542"/>
      <c r="B152" s="543" t="s">
        <v>53</v>
      </c>
      <c r="C152" s="544">
        <f>C144</f>
        <v>490</v>
      </c>
      <c r="D152" s="30"/>
      <c r="E152" s="545">
        <f>C152*D152</f>
        <v>0</v>
      </c>
      <c r="F152" s="354"/>
    </row>
    <row r="153" spans="1:6">
      <c r="A153" s="575"/>
      <c r="B153" s="578"/>
      <c r="C153" s="551"/>
      <c r="D153" s="31"/>
      <c r="E153" s="545"/>
      <c r="F153" s="354"/>
    </row>
    <row r="154" spans="1:6" ht="51">
      <c r="A154" s="575" t="s">
        <v>49</v>
      </c>
      <c r="B154" s="550" t="s">
        <v>94</v>
      </c>
      <c r="C154" s="551"/>
      <c r="D154" s="31"/>
      <c r="E154" s="545"/>
      <c r="F154" s="354"/>
    </row>
    <row r="155" spans="1:6">
      <c r="A155" s="575"/>
      <c r="B155" s="578"/>
      <c r="C155" s="551"/>
      <c r="D155" s="31"/>
      <c r="E155" s="545"/>
      <c r="F155" s="354"/>
    </row>
    <row r="156" spans="1:6">
      <c r="A156" s="575"/>
      <c r="B156" s="576" t="s">
        <v>53</v>
      </c>
      <c r="C156" s="582">
        <f>C152</f>
        <v>490</v>
      </c>
      <c r="D156" s="28"/>
      <c r="E156" s="545">
        <f>C156*D156</f>
        <v>0</v>
      </c>
      <c r="F156" s="354"/>
    </row>
    <row r="157" spans="1:6">
      <c r="A157" s="575"/>
      <c r="B157" s="576"/>
      <c r="C157" s="577"/>
      <c r="D157" s="31"/>
      <c r="E157" s="545"/>
      <c r="F157" s="354"/>
    </row>
    <row r="158" spans="1:6">
      <c r="A158" s="661" t="s">
        <v>21</v>
      </c>
      <c r="B158" s="662" t="s">
        <v>95</v>
      </c>
      <c r="C158" s="663"/>
      <c r="D158" s="38"/>
      <c r="E158" s="559">
        <f>SUM(E137:E157)</f>
        <v>0</v>
      </c>
      <c r="F158" s="664"/>
    </row>
    <row r="159" spans="1:6">
      <c r="A159" s="561"/>
      <c r="B159" s="561"/>
      <c r="C159" s="561"/>
      <c r="D159" s="34"/>
      <c r="E159" s="654"/>
      <c r="F159" s="354"/>
    </row>
    <row r="160" spans="1:6">
      <c r="A160" s="658" t="s">
        <v>23</v>
      </c>
      <c r="B160" s="659" t="s">
        <v>96</v>
      </c>
      <c r="C160" s="660"/>
      <c r="D160" s="35"/>
      <c r="E160" s="647"/>
      <c r="F160" s="354"/>
    </row>
    <row r="161" spans="1:7">
      <c r="A161" s="586"/>
      <c r="B161" s="587"/>
      <c r="C161" s="585"/>
      <c r="D161" s="30"/>
      <c r="E161" s="545"/>
      <c r="F161" s="354"/>
    </row>
    <row r="162" spans="1:7" ht="63.75">
      <c r="A162" s="588" t="s">
        <v>33</v>
      </c>
      <c r="B162" s="567" t="s">
        <v>97</v>
      </c>
      <c r="C162" s="585"/>
      <c r="D162" s="30"/>
      <c r="E162" s="545"/>
      <c r="F162" s="354"/>
    </row>
    <row r="163" spans="1:7">
      <c r="A163" s="588"/>
      <c r="B163" s="589"/>
      <c r="C163" s="582"/>
      <c r="D163" s="39"/>
      <c r="E163" s="545"/>
      <c r="F163" s="354"/>
    </row>
    <row r="164" spans="1:7">
      <c r="A164" s="588"/>
      <c r="B164" s="589" t="s">
        <v>98</v>
      </c>
      <c r="C164" s="582">
        <v>166</v>
      </c>
      <c r="D164" s="28"/>
      <c r="E164" s="545">
        <f>C164*D164</f>
        <v>0</v>
      </c>
      <c r="F164" s="354"/>
    </row>
    <row r="165" spans="1:7">
      <c r="A165" s="588"/>
      <c r="B165" s="589"/>
      <c r="C165" s="582"/>
      <c r="D165" s="28"/>
      <c r="E165" s="545"/>
      <c r="F165" s="613"/>
      <c r="G165" s="613"/>
    </row>
    <row r="166" spans="1:7" ht="115.5">
      <c r="A166" s="665"/>
      <c r="B166" s="567" t="s">
        <v>99</v>
      </c>
      <c r="C166" s="567"/>
      <c r="D166" s="40"/>
      <c r="E166" s="666"/>
      <c r="F166" s="613"/>
      <c r="G166" s="613"/>
    </row>
    <row r="167" spans="1:7">
      <c r="A167" s="567"/>
      <c r="B167" s="567"/>
      <c r="C167" s="567"/>
      <c r="D167" s="40"/>
      <c r="E167" s="666"/>
      <c r="F167" s="613"/>
      <c r="G167" s="613"/>
    </row>
    <row r="168" spans="1:7">
      <c r="A168" s="567"/>
      <c r="B168" s="667" t="s">
        <v>100</v>
      </c>
      <c r="C168" s="567"/>
      <c r="D168" s="40"/>
      <c r="E168" s="666"/>
      <c r="F168" s="613"/>
      <c r="G168" s="613"/>
    </row>
    <row r="169" spans="1:7">
      <c r="A169" s="567"/>
      <c r="B169" s="567"/>
      <c r="C169" s="445"/>
      <c r="D169" s="41"/>
      <c r="E169" s="668"/>
      <c r="F169" s="613"/>
      <c r="G169" s="613"/>
    </row>
    <row r="170" spans="1:7">
      <c r="A170" s="588" t="s">
        <v>41</v>
      </c>
      <c r="B170" s="567" t="s">
        <v>40</v>
      </c>
      <c r="C170" s="567">
        <v>3</v>
      </c>
      <c r="D170" s="40"/>
      <c r="E170" s="545">
        <f>C170*D170</f>
        <v>0</v>
      </c>
      <c r="F170" s="613"/>
      <c r="G170" s="613"/>
    </row>
    <row r="171" spans="1:7">
      <c r="A171" s="567"/>
      <c r="B171" s="567"/>
      <c r="C171" s="567"/>
      <c r="D171" s="40"/>
      <c r="E171" s="666"/>
      <c r="F171" s="613"/>
      <c r="G171" s="613"/>
    </row>
    <row r="172" spans="1:7">
      <c r="A172" s="588" t="s">
        <v>43</v>
      </c>
      <c r="B172" s="667" t="s">
        <v>101</v>
      </c>
      <c r="C172" s="567">
        <v>4</v>
      </c>
      <c r="D172" s="40"/>
      <c r="E172" s="545">
        <f>C172*D172</f>
        <v>0</v>
      </c>
      <c r="F172" s="613"/>
      <c r="G172" s="613"/>
    </row>
    <row r="173" spans="1:7">
      <c r="A173" s="588"/>
      <c r="B173" s="567"/>
      <c r="C173" s="567"/>
      <c r="D173" s="40"/>
      <c r="E173" s="545"/>
      <c r="F173" s="613"/>
      <c r="G173" s="613"/>
    </row>
    <row r="174" spans="1:7">
      <c r="A174" s="618"/>
      <c r="B174" s="567" t="s">
        <v>40</v>
      </c>
      <c r="C174" s="445"/>
      <c r="D174" s="41"/>
      <c r="E174" s="669"/>
      <c r="F174" s="613"/>
      <c r="G174" s="613"/>
    </row>
    <row r="175" spans="1:7">
      <c r="A175" s="618"/>
      <c r="B175" s="567"/>
      <c r="C175" s="445"/>
      <c r="D175" s="41"/>
      <c r="E175" s="669"/>
      <c r="F175" s="354"/>
    </row>
    <row r="176" spans="1:7" ht="38.25">
      <c r="A176" s="542" t="s">
        <v>46</v>
      </c>
      <c r="B176" s="546" t="s">
        <v>102</v>
      </c>
      <c r="C176" s="648"/>
      <c r="D176" s="29"/>
      <c r="E176" s="545"/>
      <c r="F176" s="354"/>
    </row>
    <row r="177" spans="1:6">
      <c r="A177" s="542"/>
      <c r="B177" s="543"/>
      <c r="C177" s="648"/>
      <c r="D177" s="29"/>
      <c r="E177" s="545"/>
      <c r="F177" s="354"/>
    </row>
    <row r="178" spans="1:6">
      <c r="A178" s="542"/>
      <c r="B178" s="543" t="s">
        <v>61</v>
      </c>
      <c r="C178" s="548">
        <v>6</v>
      </c>
      <c r="D178" s="28"/>
      <c r="E178" s="545">
        <f>C178*D178</f>
        <v>0</v>
      </c>
      <c r="F178" s="354"/>
    </row>
    <row r="179" spans="1:6">
      <c r="A179" s="670"/>
      <c r="B179" s="578"/>
      <c r="C179" s="551"/>
      <c r="D179" s="30"/>
      <c r="E179" s="545"/>
      <c r="F179" s="354"/>
    </row>
    <row r="180" spans="1:6" ht="25.5">
      <c r="A180" s="542" t="s">
        <v>49</v>
      </c>
      <c r="B180" s="546" t="s">
        <v>103</v>
      </c>
      <c r="C180" s="544"/>
      <c r="D180" s="30"/>
      <c r="E180" s="545"/>
      <c r="F180" s="354"/>
    </row>
    <row r="181" spans="1:6">
      <c r="A181" s="542"/>
      <c r="B181" s="543"/>
      <c r="C181" s="544"/>
      <c r="D181" s="30"/>
      <c r="E181" s="545"/>
      <c r="F181" s="671"/>
    </row>
    <row r="182" spans="1:6">
      <c r="A182" s="542"/>
      <c r="B182" s="543" t="s">
        <v>104</v>
      </c>
      <c r="C182" s="548">
        <v>166</v>
      </c>
      <c r="D182" s="28"/>
      <c r="E182" s="545">
        <f>C182*D182</f>
        <v>0</v>
      </c>
      <c r="F182" s="671"/>
    </row>
    <row r="183" spans="1:6">
      <c r="A183" s="542"/>
      <c r="B183" s="543"/>
      <c r="C183" s="544"/>
      <c r="D183" s="30"/>
      <c r="E183" s="545"/>
      <c r="F183" s="671"/>
    </row>
    <row r="184" spans="1:6" ht="51">
      <c r="A184" s="542" t="s">
        <v>51</v>
      </c>
      <c r="B184" s="546" t="s">
        <v>105</v>
      </c>
      <c r="C184" s="544"/>
      <c r="D184" s="30"/>
      <c r="E184" s="545"/>
      <c r="F184" s="671"/>
    </row>
    <row r="185" spans="1:6">
      <c r="A185" s="542"/>
      <c r="B185" s="543"/>
      <c r="C185" s="544"/>
      <c r="D185" s="30"/>
      <c r="E185" s="545"/>
      <c r="F185" s="671"/>
    </row>
    <row r="186" spans="1:6">
      <c r="A186" s="542"/>
      <c r="B186" s="543" t="s">
        <v>61</v>
      </c>
      <c r="C186" s="548">
        <v>7</v>
      </c>
      <c r="D186" s="28"/>
      <c r="E186" s="545">
        <f>C186*D186</f>
        <v>0</v>
      </c>
      <c r="F186" s="671"/>
    </row>
    <row r="187" spans="1:6">
      <c r="A187" s="542"/>
      <c r="B187" s="543"/>
      <c r="C187" s="544"/>
      <c r="D187" s="30"/>
      <c r="E187" s="545"/>
      <c r="F187" s="671"/>
    </row>
    <row r="188" spans="1:6" ht="25.5">
      <c r="A188" s="542" t="s">
        <v>54</v>
      </c>
      <c r="B188" s="546" t="s">
        <v>106</v>
      </c>
      <c r="C188" s="544"/>
      <c r="D188" s="30"/>
      <c r="E188" s="545"/>
      <c r="F188" s="671"/>
    </row>
    <row r="189" spans="1:6">
      <c r="A189" s="542"/>
      <c r="B189" s="543"/>
      <c r="C189" s="544"/>
      <c r="D189" s="30"/>
      <c r="E189" s="545"/>
      <c r="F189" s="671"/>
    </row>
    <row r="190" spans="1:6">
      <c r="A190" s="542"/>
      <c r="B190" s="543" t="s">
        <v>107</v>
      </c>
      <c r="C190" s="548">
        <v>166</v>
      </c>
      <c r="D190" s="28"/>
      <c r="E190" s="545">
        <f>C190*D190</f>
        <v>0</v>
      </c>
      <c r="F190" s="671"/>
    </row>
    <row r="191" spans="1:6">
      <c r="A191" s="542"/>
      <c r="B191" s="543"/>
      <c r="C191" s="544"/>
      <c r="D191" s="30"/>
      <c r="E191" s="545"/>
      <c r="F191" s="671"/>
    </row>
    <row r="192" spans="1:6">
      <c r="A192" s="542" t="s">
        <v>57</v>
      </c>
      <c r="B192" s="543" t="s">
        <v>108</v>
      </c>
      <c r="C192" s="544"/>
      <c r="D192" s="30"/>
      <c r="E192" s="545"/>
      <c r="F192" s="671"/>
    </row>
    <row r="193" spans="1:6">
      <c r="A193" s="542"/>
      <c r="B193" s="543"/>
      <c r="C193" s="544"/>
      <c r="D193" s="30"/>
      <c r="E193" s="545"/>
      <c r="F193" s="671"/>
    </row>
    <row r="194" spans="1:6">
      <c r="A194" s="542"/>
      <c r="B194" s="543" t="s">
        <v>107</v>
      </c>
      <c r="C194" s="548">
        <v>166</v>
      </c>
      <c r="D194" s="28"/>
      <c r="E194" s="545">
        <f>C194*D194</f>
        <v>0</v>
      </c>
      <c r="F194" s="671"/>
    </row>
    <row r="195" spans="1:6">
      <c r="A195" s="542"/>
      <c r="B195" s="543"/>
      <c r="C195" s="544"/>
      <c r="D195" s="30"/>
      <c r="E195" s="545"/>
      <c r="F195" s="671"/>
    </row>
    <row r="196" spans="1:6">
      <c r="A196" s="592" t="s">
        <v>59</v>
      </c>
      <c r="B196" s="589" t="s">
        <v>109</v>
      </c>
      <c r="C196" s="577"/>
      <c r="D196" s="30"/>
      <c r="E196" s="545"/>
      <c r="F196" s="671"/>
    </row>
    <row r="197" spans="1:6">
      <c r="A197" s="592"/>
      <c r="B197" s="589"/>
      <c r="C197" s="577"/>
      <c r="D197" s="30"/>
      <c r="E197" s="545"/>
      <c r="F197" s="671"/>
    </row>
    <row r="198" spans="1:6">
      <c r="A198" s="592"/>
      <c r="B198" s="589" t="s">
        <v>110</v>
      </c>
      <c r="C198" s="582">
        <v>20</v>
      </c>
      <c r="D198" s="28"/>
      <c r="E198" s="545">
        <f>C198*D198</f>
        <v>0</v>
      </c>
      <c r="F198" s="671"/>
    </row>
    <row r="199" spans="1:6">
      <c r="A199" s="592"/>
      <c r="B199" s="589"/>
      <c r="C199" s="577"/>
      <c r="D199" s="30"/>
      <c r="E199" s="545"/>
      <c r="F199" s="671"/>
    </row>
    <row r="200" spans="1:6" ht="38.25">
      <c r="A200" s="584" t="s">
        <v>74</v>
      </c>
      <c r="B200" s="250" t="s">
        <v>613</v>
      </c>
      <c r="C200" s="577"/>
      <c r="D200" s="42"/>
      <c r="E200" s="545"/>
      <c r="F200" s="671"/>
    </row>
    <row r="201" spans="1:6">
      <c r="A201" s="584"/>
      <c r="B201" s="589"/>
      <c r="C201" s="577"/>
      <c r="D201" s="42"/>
      <c r="E201" s="545"/>
      <c r="F201" s="671"/>
    </row>
    <row r="202" spans="1:6">
      <c r="A202" s="584"/>
      <c r="B202" s="589" t="s">
        <v>40</v>
      </c>
      <c r="C202" s="582">
        <v>1</v>
      </c>
      <c r="D202" s="43"/>
      <c r="E202" s="545">
        <f>C202*D202</f>
        <v>0</v>
      </c>
      <c r="F202" s="671"/>
    </row>
    <row r="203" spans="1:6">
      <c r="A203" s="584"/>
      <c r="B203" s="589"/>
      <c r="C203" s="577"/>
      <c r="D203" s="42"/>
      <c r="E203" s="545"/>
      <c r="F203" s="671"/>
    </row>
    <row r="204" spans="1:6" ht="51">
      <c r="A204" s="584" t="s">
        <v>76</v>
      </c>
      <c r="B204" s="593" t="s">
        <v>610</v>
      </c>
      <c r="C204" s="577"/>
      <c r="D204" s="42"/>
      <c r="E204" s="545"/>
      <c r="F204" s="671"/>
    </row>
    <row r="205" spans="1:6">
      <c r="A205" s="584"/>
      <c r="B205" s="589"/>
      <c r="C205" s="577"/>
      <c r="D205" s="42"/>
      <c r="E205" s="545"/>
      <c r="F205" s="671"/>
    </row>
    <row r="206" spans="1:6">
      <c r="A206" s="584"/>
      <c r="B206" s="576" t="s">
        <v>110</v>
      </c>
      <c r="C206" s="672">
        <v>25</v>
      </c>
      <c r="D206" s="596">
        <v>36</v>
      </c>
      <c r="E206" s="545">
        <f>C206*D206</f>
        <v>900</v>
      </c>
      <c r="F206" s="671"/>
    </row>
    <row r="207" spans="1:6">
      <c r="A207" s="584"/>
      <c r="B207" s="576"/>
      <c r="C207" s="585"/>
      <c r="D207" s="42"/>
      <c r="E207" s="545"/>
      <c r="F207" s="671"/>
    </row>
    <row r="208" spans="1:6">
      <c r="A208" s="584" t="s">
        <v>78</v>
      </c>
      <c r="B208" s="579" t="s">
        <v>111</v>
      </c>
      <c r="C208" s="585"/>
      <c r="D208" s="42"/>
      <c r="E208" s="545"/>
      <c r="F208" s="671"/>
    </row>
    <row r="209" spans="1:6">
      <c r="A209" s="584"/>
      <c r="B209" s="576"/>
      <c r="C209" s="585"/>
      <c r="D209" s="42"/>
      <c r="E209" s="545"/>
      <c r="F209" s="671"/>
    </row>
    <row r="210" spans="1:6">
      <c r="A210" s="584"/>
      <c r="B210" s="576" t="s">
        <v>110</v>
      </c>
      <c r="C210" s="672">
        <v>6</v>
      </c>
      <c r="D210" s="43"/>
      <c r="E210" s="545">
        <f>C210*D210</f>
        <v>0</v>
      </c>
      <c r="F210" s="671"/>
    </row>
    <row r="211" spans="1:6">
      <c r="A211" s="584"/>
      <c r="B211" s="576"/>
      <c r="C211" s="585"/>
      <c r="D211" s="42"/>
      <c r="E211" s="545"/>
      <c r="F211" s="671"/>
    </row>
    <row r="212" spans="1:6">
      <c r="A212" s="584" t="s">
        <v>80</v>
      </c>
      <c r="B212" s="581" t="s">
        <v>112</v>
      </c>
      <c r="C212" s="585"/>
      <c r="D212" s="42"/>
      <c r="E212" s="545"/>
      <c r="F212" s="671"/>
    </row>
    <row r="213" spans="1:6">
      <c r="A213" s="584"/>
      <c r="B213" s="469"/>
      <c r="C213" s="595"/>
      <c r="D213" s="42"/>
      <c r="E213" s="545"/>
      <c r="F213" s="671"/>
    </row>
    <row r="214" spans="1:6">
      <c r="A214" s="584"/>
      <c r="B214" s="543" t="s">
        <v>40</v>
      </c>
      <c r="C214" s="548">
        <v>1</v>
      </c>
      <c r="D214" s="43"/>
      <c r="E214" s="545">
        <f>C214*D214</f>
        <v>0</v>
      </c>
      <c r="F214" s="354"/>
    </row>
    <row r="215" spans="1:6">
      <c r="A215" s="584"/>
      <c r="B215" s="543"/>
      <c r="C215" s="548"/>
      <c r="D215" s="43"/>
      <c r="E215" s="545"/>
      <c r="F215" s="354"/>
    </row>
    <row r="216" spans="1:6" ht="25.5">
      <c r="A216" s="584" t="s">
        <v>83</v>
      </c>
      <c r="B216" s="581" t="s">
        <v>113</v>
      </c>
      <c r="C216" s="585"/>
      <c r="D216" s="42"/>
      <c r="E216" s="545"/>
      <c r="F216" s="354"/>
    </row>
    <row r="217" spans="1:6">
      <c r="A217" s="584"/>
      <c r="B217" s="469"/>
      <c r="C217" s="595"/>
      <c r="D217" s="42"/>
      <c r="E217" s="545"/>
      <c r="F217" s="354"/>
    </row>
    <row r="218" spans="1:6">
      <c r="A218" s="584"/>
      <c r="B218" s="543" t="s">
        <v>40</v>
      </c>
      <c r="C218" s="544">
        <v>1</v>
      </c>
      <c r="D218" s="43"/>
      <c r="E218" s="545">
        <f>C218*D218</f>
        <v>0</v>
      </c>
      <c r="F218" s="354"/>
    </row>
    <row r="219" spans="1:6">
      <c r="A219" s="584"/>
      <c r="B219" s="543"/>
      <c r="C219" s="544"/>
      <c r="D219" s="42"/>
      <c r="E219" s="545"/>
      <c r="F219" s="354"/>
    </row>
    <row r="220" spans="1:6" ht="25.5">
      <c r="A220" s="584" t="s">
        <v>86</v>
      </c>
      <c r="B220" s="597" t="s">
        <v>114</v>
      </c>
      <c r="C220" s="577"/>
      <c r="D220" s="42"/>
      <c r="E220" s="545"/>
      <c r="F220" s="354"/>
    </row>
    <row r="221" spans="1:6">
      <c r="A221" s="584"/>
      <c r="B221" s="593"/>
      <c r="C221" s="577"/>
      <c r="D221" s="42"/>
      <c r="E221" s="545"/>
      <c r="F221" s="354"/>
    </row>
    <row r="222" spans="1:6">
      <c r="A222" s="584"/>
      <c r="B222" s="543" t="s">
        <v>40</v>
      </c>
      <c r="C222" s="544">
        <v>1</v>
      </c>
      <c r="D222" s="43"/>
      <c r="E222" s="545">
        <f>C222*D222</f>
        <v>0</v>
      </c>
      <c r="F222" s="354"/>
    </row>
    <row r="223" spans="1:6">
      <c r="A223" s="584"/>
      <c r="B223" s="543"/>
      <c r="C223" s="544"/>
      <c r="D223" s="42"/>
      <c r="E223" s="545"/>
      <c r="F223" s="354"/>
    </row>
    <row r="224" spans="1:6">
      <c r="A224" s="555" t="s">
        <v>23</v>
      </c>
      <c r="B224" s="556" t="s">
        <v>115</v>
      </c>
      <c r="C224" s="673"/>
      <c r="D224" s="38"/>
      <c r="E224" s="559">
        <f>SUM(E161:E223)</f>
        <v>900</v>
      </c>
      <c r="F224" s="354"/>
    </row>
    <row r="225" spans="1:6">
      <c r="A225" s="561"/>
      <c r="B225" s="561"/>
      <c r="C225" s="561"/>
      <c r="D225" s="34"/>
      <c r="E225" s="654"/>
      <c r="F225" s="354"/>
    </row>
    <row r="226" spans="1:6">
      <c r="A226" s="674" t="s">
        <v>25</v>
      </c>
      <c r="B226" s="675" t="s">
        <v>116</v>
      </c>
      <c r="C226" s="676"/>
      <c r="D226" s="35"/>
      <c r="E226" s="647"/>
      <c r="F226" s="354"/>
    </row>
    <row r="227" spans="1:6">
      <c r="A227" s="584"/>
      <c r="B227" s="598"/>
      <c r="C227" s="599"/>
      <c r="D227" s="30"/>
      <c r="E227" s="545"/>
      <c r="F227" s="354"/>
    </row>
    <row r="228" spans="1:6">
      <c r="A228" s="601" t="s">
        <v>33</v>
      </c>
      <c r="B228" s="677" t="s">
        <v>117</v>
      </c>
      <c r="C228" s="601"/>
      <c r="D228" s="30"/>
      <c r="E228" s="545"/>
      <c r="F228" s="354"/>
    </row>
    <row r="229" spans="1:6">
      <c r="A229" s="678"/>
      <c r="B229" s="679"/>
      <c r="C229" s="680"/>
      <c r="D229" s="30"/>
      <c r="E229" s="545"/>
      <c r="F229" s="354"/>
    </row>
    <row r="230" spans="1:6" ht="140.25">
      <c r="A230" s="605"/>
      <c r="B230" s="619" t="s">
        <v>118</v>
      </c>
      <c r="C230" s="603"/>
      <c r="D230" s="30"/>
      <c r="E230" s="545"/>
      <c r="F230" s="354"/>
    </row>
    <row r="231" spans="1:6">
      <c r="A231" s="609"/>
      <c r="B231" s="681"/>
      <c r="C231" s="607"/>
      <c r="D231" s="30"/>
      <c r="E231" s="545"/>
      <c r="F231" s="354"/>
    </row>
    <row r="232" spans="1:6">
      <c r="A232" s="601"/>
      <c r="B232" s="589" t="s">
        <v>40</v>
      </c>
      <c r="C232" s="582">
        <v>6</v>
      </c>
      <c r="D232" s="28"/>
      <c r="E232" s="545">
        <f>C232*D232</f>
        <v>0</v>
      </c>
      <c r="F232" s="354"/>
    </row>
    <row r="233" spans="1:6">
      <c r="A233" s="601"/>
      <c r="B233" s="681"/>
      <c r="C233" s="607"/>
      <c r="D233" s="30"/>
      <c r="E233" s="545"/>
      <c r="F233" s="354"/>
    </row>
    <row r="234" spans="1:6">
      <c r="A234" s="603" t="s">
        <v>41</v>
      </c>
      <c r="B234" s="681" t="s">
        <v>119</v>
      </c>
      <c r="C234" s="607"/>
      <c r="D234" s="30"/>
      <c r="E234" s="545"/>
      <c r="F234" s="354"/>
    </row>
    <row r="235" spans="1:6">
      <c r="A235" s="682"/>
      <c r="B235" s="681"/>
      <c r="C235" s="607"/>
      <c r="D235" s="30"/>
      <c r="E235" s="545"/>
      <c r="F235" s="354"/>
    </row>
    <row r="236" spans="1:6" ht="89.25">
      <c r="A236" s="603"/>
      <c r="B236" s="619" t="s">
        <v>120</v>
      </c>
      <c r="C236" s="607"/>
      <c r="D236" s="30"/>
      <c r="E236" s="545"/>
      <c r="F236" s="354"/>
    </row>
    <row r="237" spans="1:6">
      <c r="A237" s="603"/>
      <c r="B237" s="681"/>
      <c r="C237" s="607"/>
      <c r="D237" s="30"/>
      <c r="E237" s="545"/>
      <c r="F237" s="354"/>
    </row>
    <row r="238" spans="1:6">
      <c r="A238" s="592"/>
      <c r="B238" s="589" t="s">
        <v>40</v>
      </c>
      <c r="C238" s="582">
        <v>6</v>
      </c>
      <c r="D238" s="28"/>
      <c r="E238" s="545">
        <f>C238*D238</f>
        <v>0</v>
      </c>
      <c r="F238" s="354"/>
    </row>
    <row r="239" spans="1:6">
      <c r="A239" s="592"/>
      <c r="B239" s="611"/>
      <c r="C239" s="612"/>
      <c r="D239" s="30"/>
      <c r="E239" s="545"/>
      <c r="F239" s="354"/>
    </row>
    <row r="240" spans="1:6">
      <c r="A240" s="683" t="s">
        <v>25</v>
      </c>
      <c r="B240" s="684" t="s">
        <v>121</v>
      </c>
      <c r="C240" s="685"/>
      <c r="D240" s="686"/>
      <c r="E240" s="687">
        <f>SUM(E229:E238)</f>
        <v>0</v>
      </c>
      <c r="F240" s="354"/>
    </row>
    <row r="241" spans="1:6">
      <c r="A241" s="561"/>
      <c r="B241" s="561"/>
      <c r="C241" s="561"/>
      <c r="D241" s="653"/>
      <c r="E241" s="654"/>
      <c r="F241" s="354"/>
    </row>
    <row r="242" spans="1:6">
      <c r="A242" s="496"/>
      <c r="B242" s="498"/>
      <c r="C242" s="492"/>
      <c r="D242" s="480"/>
      <c r="E242" s="622"/>
      <c r="F242" s="411"/>
    </row>
    <row r="243" spans="1:6">
      <c r="A243" s="623"/>
      <c r="B243" s="500"/>
      <c r="C243" s="500"/>
      <c r="D243" s="688"/>
      <c r="E243" s="625"/>
      <c r="F243" s="411"/>
    </row>
    <row r="244" spans="1:6">
      <c r="A244" s="626"/>
      <c r="B244" s="504"/>
      <c r="C244" s="504"/>
      <c r="D244" s="689"/>
      <c r="E244" s="625"/>
      <c r="F244" s="411"/>
    </row>
    <row r="245" spans="1:6">
      <c r="A245" s="628"/>
      <c r="B245" s="507"/>
      <c r="C245" s="508"/>
      <c r="D245" s="689"/>
      <c r="E245" s="625"/>
    </row>
  </sheetData>
  <sheetProtection algorithmName="SHA-512" hashValue="6q95FADz+Sx+DWX8WmkrqiKuMq51CdbfwgwLTlNaipmP9UjylOsybMUvuFrSknNot+pZYHQ24RyaFipdJmvDmQ==" saltValue="5UACUeaS8Y6u9f5sR7uECQ==" spinCount="100000" sheet="1" objects="1" scenarios="1"/>
  <mergeCells count="5">
    <mergeCell ref="A3:E3"/>
    <mergeCell ref="A5:E5"/>
    <mergeCell ref="A7:E7"/>
    <mergeCell ref="A9:E9"/>
    <mergeCell ref="B11:D11"/>
  </mergeCells>
  <conditionalFormatting sqref="F17:F28 F7:F11">
    <cfRule type="cellIs" dxfId="8" priority="4" stopIfTrue="1" operator="equal">
      <formula>0</formula>
    </cfRule>
  </conditionalFormatting>
  <conditionalFormatting sqref="E12:E16">
    <cfRule type="cellIs" dxfId="7" priority="3" stopIfTrue="1" operator="equal">
      <formula>0</formula>
    </cfRule>
  </conditionalFormatting>
  <conditionalFormatting sqref="E17">
    <cfRule type="cellIs" dxfId="6" priority="2" stopIfTrue="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0C85-0D99-4432-A48E-D036385DACAD}">
  <dimension ref="A1:F270"/>
  <sheetViews>
    <sheetView topLeftCell="A196" workbookViewId="0">
      <selection activeCell="B200" sqref="B200"/>
    </sheetView>
  </sheetViews>
  <sheetFormatPr defaultRowHeight="15"/>
  <cols>
    <col min="1" max="1" width="7.5703125" style="218" customWidth="1"/>
    <col min="2" max="2" width="45.85546875" style="218" customWidth="1"/>
    <col min="3" max="3" width="8.7109375" style="333" customWidth="1"/>
    <col min="4" max="4" width="10.28515625" style="333" customWidth="1"/>
    <col min="5" max="5" width="13.5703125" style="511" customWidth="1"/>
    <col min="6" max="7" width="9.140625" style="218"/>
    <col min="8" max="8" width="27" style="218" customWidth="1"/>
    <col min="9" max="16384" width="9.140625" style="218"/>
  </cols>
  <sheetData>
    <row r="1" spans="1:5" ht="15.75">
      <c r="A1" s="350" t="s">
        <v>7</v>
      </c>
      <c r="B1" s="351" t="s">
        <v>8</v>
      </c>
      <c r="C1" s="400"/>
      <c r="D1" s="353"/>
      <c r="E1" s="401"/>
    </row>
    <row r="2" spans="1:5" ht="15.75">
      <c r="A2" s="355"/>
      <c r="B2" s="356"/>
      <c r="C2" s="400"/>
      <c r="D2" s="353"/>
      <c r="E2" s="401"/>
    </row>
    <row r="3" spans="1:5">
      <c r="A3" s="357" t="s">
        <v>9</v>
      </c>
      <c r="B3" s="358"/>
      <c r="C3" s="358"/>
      <c r="D3" s="358"/>
      <c r="E3" s="358"/>
    </row>
    <row r="4" spans="1:5">
      <c r="A4" s="357" t="s">
        <v>10</v>
      </c>
      <c r="B4" s="358"/>
      <c r="C4" s="358"/>
      <c r="D4" s="358"/>
      <c r="E4" s="358"/>
    </row>
    <row r="5" spans="1:5">
      <c r="A5" s="357" t="s">
        <v>11</v>
      </c>
      <c r="B5" s="358"/>
      <c r="C5" s="358"/>
      <c r="D5" s="358"/>
      <c r="E5" s="358"/>
    </row>
    <row r="7" spans="1:5" ht="15.75">
      <c r="A7" s="363" t="s">
        <v>122</v>
      </c>
      <c r="B7" s="364"/>
      <c r="C7" s="364"/>
      <c r="D7" s="364"/>
      <c r="E7" s="364"/>
    </row>
    <row r="8" spans="1:5">
      <c r="A8" s="366"/>
      <c r="B8" s="367"/>
      <c r="C8" s="512"/>
      <c r="D8" s="369"/>
      <c r="E8" s="513"/>
    </row>
    <row r="9" spans="1:5">
      <c r="A9" s="371" t="s">
        <v>13</v>
      </c>
      <c r="B9" s="358"/>
      <c r="C9" s="358"/>
      <c r="D9" s="358"/>
      <c r="E9" s="358"/>
    </row>
    <row r="10" spans="1:5" ht="15.75">
      <c r="A10" s="514"/>
      <c r="B10" s="362"/>
      <c r="C10" s="362"/>
      <c r="D10" s="362"/>
      <c r="E10" s="362"/>
    </row>
    <row r="11" spans="1:5" ht="15.75" thickBot="1">
      <c r="A11" s="376" t="s">
        <v>14</v>
      </c>
      <c r="B11" s="377" t="s">
        <v>15</v>
      </c>
      <c r="C11" s="378"/>
      <c r="D11" s="378"/>
      <c r="E11" s="515" t="s">
        <v>16</v>
      </c>
    </row>
    <row r="12" spans="1:5">
      <c r="A12" s="381" t="s">
        <v>17</v>
      </c>
      <c r="B12" s="382" t="s">
        <v>18</v>
      </c>
      <c r="C12" s="382"/>
      <c r="D12" s="516"/>
      <c r="E12" s="517">
        <f>E63</f>
        <v>0</v>
      </c>
    </row>
    <row r="13" spans="1:5">
      <c r="A13" s="386" t="s">
        <v>19</v>
      </c>
      <c r="B13" s="387" t="s">
        <v>20</v>
      </c>
      <c r="C13" s="387"/>
      <c r="D13" s="518"/>
      <c r="E13" s="390">
        <f>E139</f>
        <v>0</v>
      </c>
    </row>
    <row r="14" spans="1:5">
      <c r="A14" s="386" t="s">
        <v>21</v>
      </c>
      <c r="B14" s="387" t="s">
        <v>22</v>
      </c>
      <c r="C14" s="387"/>
      <c r="D14" s="518"/>
      <c r="E14" s="390">
        <f>E163</f>
        <v>0</v>
      </c>
    </row>
    <row r="15" spans="1:5">
      <c r="A15" s="386" t="s">
        <v>23</v>
      </c>
      <c r="B15" s="387" t="s">
        <v>24</v>
      </c>
      <c r="C15" s="387"/>
      <c r="D15" s="518"/>
      <c r="E15" s="390">
        <f>E219</f>
        <v>900</v>
      </c>
    </row>
    <row r="16" spans="1:5">
      <c r="A16" s="386" t="s">
        <v>25</v>
      </c>
      <c r="B16" s="387" t="s">
        <v>123</v>
      </c>
      <c r="C16" s="387"/>
      <c r="D16" s="518"/>
      <c r="E16" s="390">
        <f>E257</f>
        <v>0</v>
      </c>
    </row>
    <row r="17" spans="1:5">
      <c r="A17" s="386" t="s">
        <v>27</v>
      </c>
      <c r="B17" s="387" t="s">
        <v>124</v>
      </c>
      <c r="C17" s="387"/>
      <c r="D17" s="518"/>
      <c r="E17" s="390">
        <f>E265</f>
        <v>0</v>
      </c>
    </row>
    <row r="18" spans="1:5">
      <c r="A18" s="391"/>
      <c r="B18" s="392" t="s">
        <v>28</v>
      </c>
      <c r="C18" s="393"/>
      <c r="D18" s="393"/>
      <c r="E18" s="519">
        <f>SUM(E12:E17)</f>
        <v>900</v>
      </c>
    </row>
    <row r="19" spans="1:5" ht="15.75">
      <c r="A19" s="373"/>
      <c r="B19" s="520"/>
      <c r="C19" s="521"/>
      <c r="D19" s="375"/>
      <c r="E19" s="522"/>
    </row>
    <row r="20" spans="1:5">
      <c r="A20" s="366"/>
      <c r="B20" s="367" t="s">
        <v>29</v>
      </c>
      <c r="C20" s="512"/>
      <c r="D20" s="523"/>
      <c r="E20" s="358"/>
    </row>
    <row r="21" spans="1:5" s="216" customFormat="1" ht="63.75">
      <c r="A21" s="524"/>
      <c r="B21" s="525" t="s">
        <v>30</v>
      </c>
      <c r="C21" s="526"/>
      <c r="D21" s="527"/>
      <c r="E21" s="527"/>
    </row>
    <row r="22" spans="1:5">
      <c r="A22" s="366"/>
      <c r="B22" s="367"/>
      <c r="C22" s="512"/>
      <c r="D22" s="369"/>
      <c r="E22" s="513"/>
    </row>
    <row r="23" spans="1:5">
      <c r="A23" s="366"/>
      <c r="B23" s="367" t="s">
        <v>31</v>
      </c>
      <c r="C23" s="512"/>
      <c r="D23" s="523"/>
      <c r="E23" s="358"/>
    </row>
    <row r="24" spans="1:5" ht="51">
      <c r="A24" s="366"/>
      <c r="B24" s="528" t="s">
        <v>32</v>
      </c>
      <c r="C24" s="529"/>
      <c r="D24" s="530"/>
      <c r="E24" s="530"/>
    </row>
    <row r="25" spans="1:5">
      <c r="A25" s="366"/>
      <c r="B25" s="367"/>
      <c r="C25" s="512"/>
      <c r="D25" s="369"/>
      <c r="E25" s="513"/>
    </row>
    <row r="26" spans="1:5" ht="15.75">
      <c r="A26" s="366"/>
      <c r="B26" s="367"/>
      <c r="C26" s="512"/>
      <c r="D26" s="523"/>
      <c r="E26" s="531"/>
    </row>
    <row r="27" spans="1:5">
      <c r="A27" s="366"/>
      <c r="B27" s="532"/>
      <c r="C27" s="533"/>
      <c r="D27" s="530"/>
      <c r="E27" s="530"/>
    </row>
    <row r="28" spans="1:5">
      <c r="A28" s="366"/>
      <c r="B28" s="534"/>
      <c r="C28" s="512"/>
      <c r="D28" s="535"/>
      <c r="E28" s="536"/>
    </row>
    <row r="29" spans="1:5" ht="15.75">
      <c r="A29" s="355" t="s">
        <v>41</v>
      </c>
      <c r="B29" s="351" t="s">
        <v>125</v>
      </c>
      <c r="C29" s="400"/>
      <c r="D29" s="353"/>
      <c r="E29" s="401"/>
    </row>
    <row r="30" spans="1:5">
      <c r="A30" s="366"/>
      <c r="B30" s="534"/>
      <c r="C30" s="512"/>
      <c r="D30" s="535"/>
      <c r="E30" s="536"/>
    </row>
    <row r="31" spans="1:5" ht="15.75" thickBot="1">
      <c r="A31" s="402" t="s">
        <v>14</v>
      </c>
      <c r="B31" s="403" t="s">
        <v>35</v>
      </c>
      <c r="C31" s="404" t="s">
        <v>36</v>
      </c>
      <c r="D31" s="404" t="s">
        <v>37</v>
      </c>
      <c r="E31" s="405" t="s">
        <v>16</v>
      </c>
    </row>
    <row r="32" spans="1:5" ht="15.75" thickTop="1">
      <c r="A32" s="537" t="s">
        <v>17</v>
      </c>
      <c r="B32" s="538" t="s">
        <v>38</v>
      </c>
      <c r="C32" s="539"/>
      <c r="D32" s="540"/>
      <c r="E32" s="541"/>
    </row>
    <row r="33" spans="1:5">
      <c r="A33" s="542"/>
      <c r="B33" s="543"/>
      <c r="C33" s="544"/>
      <c r="D33" s="30"/>
      <c r="E33" s="545"/>
    </row>
    <row r="34" spans="1:5" ht="63.75">
      <c r="A34" s="542" t="s">
        <v>33</v>
      </c>
      <c r="B34" s="546" t="s">
        <v>126</v>
      </c>
      <c r="C34" s="544"/>
      <c r="D34" s="30"/>
      <c r="E34" s="545"/>
    </row>
    <row r="35" spans="1:5">
      <c r="A35" s="542"/>
      <c r="B35" s="543"/>
      <c r="C35" s="544"/>
      <c r="D35" s="30"/>
      <c r="E35" s="545"/>
    </row>
    <row r="36" spans="1:5">
      <c r="A36" s="542"/>
      <c r="B36" s="543" t="s">
        <v>40</v>
      </c>
      <c r="C36" s="544">
        <v>1</v>
      </c>
      <c r="D36" s="30"/>
      <c r="E36" s="545">
        <f>C36*D36</f>
        <v>0</v>
      </c>
    </row>
    <row r="37" spans="1:5">
      <c r="A37" s="542"/>
      <c r="B37" s="543"/>
      <c r="C37" s="544"/>
      <c r="D37" s="30"/>
      <c r="E37" s="545"/>
    </row>
    <row r="38" spans="1:5" ht="51">
      <c r="A38" s="542" t="s">
        <v>41</v>
      </c>
      <c r="B38" s="547" t="s">
        <v>127</v>
      </c>
      <c r="C38" s="544"/>
      <c r="D38" s="30"/>
      <c r="E38" s="545"/>
    </row>
    <row r="39" spans="1:5">
      <c r="A39" s="542"/>
      <c r="B39" s="543"/>
      <c r="C39" s="544"/>
      <c r="D39" s="30"/>
      <c r="E39" s="545"/>
    </row>
    <row r="40" spans="1:5">
      <c r="A40" s="542"/>
      <c r="B40" s="543" t="s">
        <v>40</v>
      </c>
      <c r="C40" s="548">
        <v>4</v>
      </c>
      <c r="D40" s="28"/>
      <c r="E40" s="545">
        <f>C40*D40</f>
        <v>0</v>
      </c>
    </row>
    <row r="41" spans="1:5">
      <c r="A41" s="542"/>
      <c r="B41" s="543"/>
      <c r="C41" s="544"/>
      <c r="D41" s="30"/>
      <c r="E41" s="545"/>
    </row>
    <row r="42" spans="1:5" ht="38.25">
      <c r="A42" s="542" t="s">
        <v>43</v>
      </c>
      <c r="B42" s="549" t="s">
        <v>44</v>
      </c>
      <c r="C42" s="544"/>
      <c r="D42" s="30"/>
      <c r="E42" s="545"/>
    </row>
    <row r="43" spans="1:5">
      <c r="A43" s="542"/>
      <c r="B43" s="543"/>
      <c r="C43" s="544"/>
      <c r="D43" s="30"/>
      <c r="E43" s="545"/>
    </row>
    <row r="44" spans="1:5">
      <c r="A44" s="542"/>
      <c r="B44" s="543" t="s">
        <v>45</v>
      </c>
      <c r="C44" s="548">
        <v>400</v>
      </c>
      <c r="D44" s="28"/>
      <c r="E44" s="545">
        <f>C44*D44</f>
        <v>0</v>
      </c>
    </row>
    <row r="45" spans="1:5">
      <c r="A45" s="542"/>
      <c r="B45" s="543"/>
      <c r="C45" s="544"/>
      <c r="D45" s="30"/>
      <c r="E45" s="545"/>
    </row>
    <row r="46" spans="1:5">
      <c r="A46" s="542" t="s">
        <v>46</v>
      </c>
      <c r="B46" s="543" t="s">
        <v>47</v>
      </c>
      <c r="C46" s="544"/>
      <c r="D46" s="30"/>
      <c r="E46" s="545"/>
    </row>
    <row r="47" spans="1:5">
      <c r="A47" s="542"/>
      <c r="B47" s="543"/>
      <c r="C47" s="544"/>
      <c r="D47" s="30"/>
      <c r="E47" s="545"/>
    </row>
    <row r="48" spans="1:5">
      <c r="A48" s="542"/>
      <c r="B48" s="543" t="s">
        <v>48</v>
      </c>
      <c r="C48" s="548">
        <v>20</v>
      </c>
      <c r="D48" s="28"/>
      <c r="E48" s="545">
        <f>C48*D48</f>
        <v>0</v>
      </c>
    </row>
    <row r="49" spans="1:5">
      <c r="A49" s="542"/>
      <c r="B49" s="543"/>
      <c r="C49" s="544"/>
      <c r="D49" s="30"/>
      <c r="E49" s="545"/>
    </row>
    <row r="50" spans="1:5" ht="38.25">
      <c r="A50" s="542" t="s">
        <v>49</v>
      </c>
      <c r="B50" s="550" t="s">
        <v>52</v>
      </c>
      <c r="C50" s="551"/>
      <c r="D50" s="31"/>
      <c r="E50" s="545"/>
    </row>
    <row r="51" spans="1:5">
      <c r="A51" s="542"/>
      <c r="B51" s="543"/>
      <c r="C51" s="544"/>
      <c r="D51" s="30"/>
      <c r="E51" s="545"/>
    </row>
    <row r="52" spans="1:5">
      <c r="A52" s="542"/>
      <c r="B52" s="543" t="s">
        <v>53</v>
      </c>
      <c r="C52" s="544">
        <v>5</v>
      </c>
      <c r="D52" s="30"/>
      <c r="E52" s="545">
        <f>C52*D52</f>
        <v>0</v>
      </c>
    </row>
    <row r="53" spans="1:5">
      <c r="A53" s="542"/>
      <c r="B53" s="543"/>
      <c r="C53" s="544"/>
      <c r="D53" s="30"/>
      <c r="E53" s="545"/>
    </row>
    <row r="54" spans="1:5">
      <c r="A54" s="542" t="s">
        <v>51</v>
      </c>
      <c r="B54" s="543" t="s">
        <v>55</v>
      </c>
      <c r="C54" s="552"/>
      <c r="D54" s="32"/>
      <c r="E54" s="553"/>
    </row>
    <row r="55" spans="1:5" ht="51">
      <c r="A55" s="542"/>
      <c r="B55" s="546" t="s">
        <v>56</v>
      </c>
      <c r="C55" s="544"/>
      <c r="D55" s="30"/>
      <c r="E55" s="545"/>
    </row>
    <row r="56" spans="1:5">
      <c r="A56" s="542"/>
      <c r="B56" s="543"/>
      <c r="C56" s="544"/>
      <c r="D56" s="30"/>
      <c r="E56" s="545"/>
    </row>
    <row r="57" spans="1:5">
      <c r="A57" s="542"/>
      <c r="B57" s="543" t="s">
        <v>45</v>
      </c>
      <c r="C57" s="544">
        <v>400</v>
      </c>
      <c r="D57" s="30"/>
      <c r="E57" s="545">
        <f>C57*D57</f>
        <v>0</v>
      </c>
    </row>
    <row r="58" spans="1:5">
      <c r="A58" s="542"/>
      <c r="B58" s="543"/>
      <c r="C58" s="544"/>
      <c r="D58" s="30"/>
      <c r="E58" s="545"/>
    </row>
    <row r="59" spans="1:5" ht="25.5">
      <c r="A59" s="542" t="s">
        <v>54</v>
      </c>
      <c r="B59" s="546" t="s">
        <v>128</v>
      </c>
      <c r="C59" s="544"/>
      <c r="D59" s="32"/>
      <c r="E59" s="553"/>
    </row>
    <row r="60" spans="1:5">
      <c r="A60" s="542"/>
      <c r="B60" s="543"/>
      <c r="C60" s="544"/>
      <c r="D60" s="30"/>
      <c r="E60" s="545"/>
    </row>
    <row r="61" spans="1:5">
      <c r="A61" s="542"/>
      <c r="B61" s="543" t="s">
        <v>40</v>
      </c>
      <c r="C61" s="544">
        <v>0</v>
      </c>
      <c r="D61" s="30"/>
      <c r="E61" s="545">
        <f>C61*D61</f>
        <v>0</v>
      </c>
    </row>
    <row r="62" spans="1:5">
      <c r="A62" s="554"/>
      <c r="B62" s="543"/>
      <c r="C62" s="544"/>
      <c r="D62" s="30"/>
      <c r="E62" s="545"/>
    </row>
    <row r="63" spans="1:5" s="560" customFormat="1">
      <c r="A63" s="555" t="s">
        <v>17</v>
      </c>
      <c r="B63" s="556" t="s">
        <v>62</v>
      </c>
      <c r="C63" s="557"/>
      <c r="D63" s="33"/>
      <c r="E63" s="559">
        <f>SUM(E34:E61)</f>
        <v>0</v>
      </c>
    </row>
    <row r="64" spans="1:5">
      <c r="A64" s="561"/>
      <c r="B64" s="561"/>
      <c r="C64" s="388"/>
      <c r="D64" s="44"/>
      <c r="E64" s="563"/>
    </row>
    <row r="65" spans="1:5">
      <c r="A65" s="537" t="s">
        <v>19</v>
      </c>
      <c r="B65" s="538" t="s">
        <v>63</v>
      </c>
      <c r="C65" s="539"/>
      <c r="D65" s="45"/>
      <c r="E65" s="541"/>
    </row>
    <row r="66" spans="1:5">
      <c r="A66" s="564"/>
      <c r="B66" s="565"/>
      <c r="C66" s="544"/>
      <c r="D66" s="30"/>
      <c r="E66" s="545"/>
    </row>
    <row r="67" spans="1:5" ht="89.25">
      <c r="A67" s="566" t="s">
        <v>33</v>
      </c>
      <c r="B67" s="567" t="s">
        <v>129</v>
      </c>
      <c r="C67" s="544"/>
      <c r="D67" s="30"/>
      <c r="E67" s="545"/>
    </row>
    <row r="68" spans="1:5">
      <c r="A68" s="564"/>
      <c r="B68" s="568"/>
      <c r="C68" s="544"/>
      <c r="D68" s="30"/>
      <c r="E68" s="545"/>
    </row>
    <row r="69" spans="1:5">
      <c r="A69" s="564"/>
      <c r="B69" s="543" t="s">
        <v>65</v>
      </c>
      <c r="C69" s="544">
        <v>95.2</v>
      </c>
      <c r="D69" s="30"/>
      <c r="E69" s="545">
        <f>C69*D69</f>
        <v>0</v>
      </c>
    </row>
    <row r="70" spans="1:5">
      <c r="A70" s="564"/>
      <c r="B70" s="569"/>
      <c r="C70" s="544"/>
      <c r="D70" s="30"/>
      <c r="E70" s="545"/>
    </row>
    <row r="71" spans="1:5" ht="63.75">
      <c r="A71" s="542" t="s">
        <v>41</v>
      </c>
      <c r="B71" s="546" t="s">
        <v>130</v>
      </c>
      <c r="C71" s="544"/>
      <c r="D71" s="30"/>
      <c r="E71" s="545"/>
    </row>
    <row r="72" spans="1:5">
      <c r="A72" s="542"/>
      <c r="B72" s="543"/>
      <c r="C72" s="544"/>
      <c r="D72" s="30"/>
      <c r="E72" s="545"/>
    </row>
    <row r="73" spans="1:5">
      <c r="A73" s="542"/>
      <c r="B73" s="543" t="s">
        <v>65</v>
      </c>
      <c r="C73" s="544">
        <v>188</v>
      </c>
      <c r="D73" s="30"/>
      <c r="E73" s="545">
        <f>C73*D73</f>
        <v>0</v>
      </c>
    </row>
    <row r="74" spans="1:5">
      <c r="A74" s="542"/>
      <c r="B74" s="543"/>
      <c r="C74" s="544"/>
      <c r="D74" s="30"/>
      <c r="E74" s="545"/>
    </row>
    <row r="75" spans="1:5" ht="63.75">
      <c r="A75" s="542" t="s">
        <v>43</v>
      </c>
      <c r="B75" s="546" t="s">
        <v>131</v>
      </c>
      <c r="C75" s="544"/>
      <c r="D75" s="30"/>
      <c r="E75" s="545"/>
    </row>
    <row r="76" spans="1:5">
      <c r="A76" s="542"/>
      <c r="B76" s="543"/>
      <c r="C76" s="544"/>
      <c r="D76" s="30"/>
      <c r="E76" s="545"/>
    </row>
    <row r="77" spans="1:5">
      <c r="A77" s="542"/>
      <c r="B77" s="543" t="s">
        <v>65</v>
      </c>
      <c r="C77" s="544">
        <v>30</v>
      </c>
      <c r="D77" s="30"/>
      <c r="E77" s="545">
        <f>C77*D77</f>
        <v>0</v>
      </c>
    </row>
    <row r="78" spans="1:5">
      <c r="A78" s="542"/>
      <c r="B78" s="543"/>
      <c r="C78" s="544"/>
      <c r="D78" s="30"/>
      <c r="E78" s="545"/>
    </row>
    <row r="79" spans="1:5" ht="38.25">
      <c r="A79" s="542" t="s">
        <v>46</v>
      </c>
      <c r="B79" s="546" t="s">
        <v>68</v>
      </c>
      <c r="C79" s="544"/>
      <c r="D79" s="30"/>
      <c r="E79" s="545"/>
    </row>
    <row r="80" spans="1:5">
      <c r="A80" s="542"/>
      <c r="B80" s="543"/>
      <c r="C80" s="544"/>
      <c r="D80" s="30"/>
      <c r="E80" s="545"/>
    </row>
    <row r="81" spans="1:5">
      <c r="A81" s="542"/>
      <c r="B81" s="543" t="s">
        <v>65</v>
      </c>
      <c r="C81" s="544">
        <v>5</v>
      </c>
      <c r="D81" s="30"/>
      <c r="E81" s="545">
        <f>C81*D81</f>
        <v>0</v>
      </c>
    </row>
    <row r="82" spans="1:5">
      <c r="A82" s="542"/>
      <c r="B82" s="543"/>
      <c r="C82" s="544"/>
      <c r="D82" s="30"/>
      <c r="E82" s="545"/>
    </row>
    <row r="83" spans="1:5" ht="38.25">
      <c r="A83" s="542" t="s">
        <v>49</v>
      </c>
      <c r="B83" s="546" t="s">
        <v>132</v>
      </c>
      <c r="C83" s="544"/>
      <c r="D83" s="30"/>
      <c r="E83" s="545"/>
    </row>
    <row r="84" spans="1:5">
      <c r="A84" s="542"/>
      <c r="B84" s="543"/>
      <c r="C84" s="544"/>
      <c r="D84" s="30"/>
      <c r="E84" s="545"/>
    </row>
    <row r="85" spans="1:5">
      <c r="A85" s="542"/>
      <c r="B85" s="543" t="s">
        <v>53</v>
      </c>
      <c r="C85" s="544">
        <v>200</v>
      </c>
      <c r="D85" s="30"/>
      <c r="E85" s="545">
        <f>C85*D85</f>
        <v>0</v>
      </c>
    </row>
    <row r="86" spans="1:5">
      <c r="A86" s="542"/>
      <c r="B86" s="543"/>
      <c r="C86" s="544"/>
      <c r="D86" s="30"/>
      <c r="E86" s="545"/>
    </row>
    <row r="87" spans="1:5" ht="38.25">
      <c r="A87" s="542" t="s">
        <v>51</v>
      </c>
      <c r="B87" s="546" t="s">
        <v>133</v>
      </c>
      <c r="C87" s="544"/>
      <c r="D87" s="30"/>
      <c r="E87" s="545"/>
    </row>
    <row r="88" spans="1:5">
      <c r="A88" s="542"/>
      <c r="B88" s="543"/>
      <c r="C88" s="544"/>
      <c r="D88" s="30"/>
      <c r="E88" s="545"/>
    </row>
    <row r="89" spans="1:5">
      <c r="A89" s="542"/>
      <c r="B89" s="543" t="s">
        <v>65</v>
      </c>
      <c r="C89" s="544">
        <v>14</v>
      </c>
      <c r="D89" s="30"/>
      <c r="E89" s="545">
        <f>C89*D89</f>
        <v>0</v>
      </c>
    </row>
    <row r="90" spans="1:5">
      <c r="A90" s="542"/>
      <c r="B90" s="543"/>
      <c r="C90" s="544"/>
      <c r="D90" s="30"/>
      <c r="E90" s="545"/>
    </row>
    <row r="91" spans="1:5" ht="51">
      <c r="A91" s="542" t="s">
        <v>54</v>
      </c>
      <c r="B91" s="546" t="s">
        <v>134</v>
      </c>
      <c r="C91" s="544"/>
      <c r="D91" s="30"/>
      <c r="E91" s="545"/>
    </row>
    <row r="92" spans="1:5">
      <c r="A92" s="542"/>
      <c r="B92" s="543"/>
      <c r="C92" s="544"/>
      <c r="D92" s="30"/>
      <c r="E92" s="545"/>
    </row>
    <row r="93" spans="1:5">
      <c r="A93" s="542"/>
      <c r="B93" s="543" t="s">
        <v>65</v>
      </c>
      <c r="C93" s="544">
        <v>5</v>
      </c>
      <c r="D93" s="30"/>
      <c r="E93" s="545">
        <f>C93*D93</f>
        <v>0</v>
      </c>
    </row>
    <row r="94" spans="1:5">
      <c r="A94" s="542"/>
      <c r="B94" s="543"/>
      <c r="C94" s="544"/>
      <c r="D94" s="30"/>
      <c r="E94" s="545"/>
    </row>
    <row r="95" spans="1:5" ht="51">
      <c r="A95" s="542" t="s">
        <v>57</v>
      </c>
      <c r="B95" s="546" t="s">
        <v>72</v>
      </c>
      <c r="C95" s="544"/>
      <c r="D95" s="30"/>
      <c r="E95" s="545"/>
    </row>
    <row r="96" spans="1:5">
      <c r="A96" s="542"/>
      <c r="B96" s="543"/>
      <c r="C96" s="544"/>
      <c r="D96" s="30"/>
      <c r="E96" s="545"/>
    </row>
    <row r="97" spans="1:5">
      <c r="A97" s="542"/>
      <c r="B97" s="543" t="s">
        <v>65</v>
      </c>
      <c r="C97" s="544">
        <v>42</v>
      </c>
      <c r="D97" s="30"/>
      <c r="E97" s="545">
        <f>C97*D97</f>
        <v>0</v>
      </c>
    </row>
    <row r="98" spans="1:5">
      <c r="A98" s="542"/>
      <c r="B98" s="543"/>
      <c r="C98" s="544"/>
      <c r="D98" s="30"/>
      <c r="E98" s="545"/>
    </row>
    <row r="99" spans="1:5" ht="51">
      <c r="A99" s="542" t="s">
        <v>59</v>
      </c>
      <c r="B99" s="546" t="s">
        <v>73</v>
      </c>
      <c r="C99" s="544"/>
      <c r="D99" s="30"/>
      <c r="E99" s="545"/>
    </row>
    <row r="100" spans="1:5">
      <c r="A100" s="542"/>
      <c r="B100" s="543"/>
      <c r="C100" s="544"/>
      <c r="D100" s="30"/>
      <c r="E100" s="545"/>
    </row>
    <row r="101" spans="1:5">
      <c r="A101" s="542"/>
      <c r="B101" s="543" t="s">
        <v>65</v>
      </c>
      <c r="C101" s="544">
        <v>102</v>
      </c>
      <c r="D101" s="30"/>
      <c r="E101" s="545">
        <f>C101*D101</f>
        <v>0</v>
      </c>
    </row>
    <row r="102" spans="1:5">
      <c r="A102" s="542"/>
      <c r="B102" s="546"/>
      <c r="C102" s="544"/>
      <c r="D102" s="30"/>
      <c r="E102" s="545"/>
    </row>
    <row r="103" spans="1:5" ht="51">
      <c r="A103" s="542" t="s">
        <v>74</v>
      </c>
      <c r="B103" s="546" t="s">
        <v>135</v>
      </c>
      <c r="C103" s="544"/>
      <c r="D103" s="30"/>
      <c r="E103" s="545"/>
    </row>
    <row r="104" spans="1:5">
      <c r="A104" s="542"/>
      <c r="B104" s="546"/>
      <c r="C104" s="544"/>
      <c r="D104" s="30"/>
      <c r="E104" s="545"/>
    </row>
    <row r="105" spans="1:5">
      <c r="A105" s="542"/>
      <c r="B105" s="543" t="s">
        <v>65</v>
      </c>
      <c r="C105" s="544">
        <v>2</v>
      </c>
      <c r="D105" s="30"/>
      <c r="E105" s="545">
        <f>C105*D105</f>
        <v>0</v>
      </c>
    </row>
    <row r="106" spans="1:5">
      <c r="A106" s="542"/>
      <c r="B106" s="543"/>
      <c r="C106" s="544"/>
      <c r="D106" s="30"/>
      <c r="E106" s="545"/>
    </row>
    <row r="107" spans="1:5" ht="25.5">
      <c r="A107" s="542" t="s">
        <v>76</v>
      </c>
      <c r="B107" s="546" t="s">
        <v>75</v>
      </c>
      <c r="C107" s="544"/>
      <c r="D107" s="30"/>
      <c r="E107" s="545"/>
    </row>
    <row r="108" spans="1:5">
      <c r="A108" s="542"/>
      <c r="B108" s="543"/>
      <c r="C108" s="544"/>
      <c r="D108" s="30"/>
      <c r="E108" s="545"/>
    </row>
    <row r="109" spans="1:5">
      <c r="A109" s="542"/>
      <c r="B109" s="543" t="s">
        <v>65</v>
      </c>
      <c r="C109" s="544">
        <v>158</v>
      </c>
      <c r="D109" s="30"/>
      <c r="E109" s="545">
        <f>C109*D109</f>
        <v>0</v>
      </c>
    </row>
    <row r="110" spans="1:5">
      <c r="A110" s="542"/>
      <c r="B110" s="543"/>
      <c r="C110" s="544"/>
      <c r="D110" s="30"/>
      <c r="E110" s="545"/>
    </row>
    <row r="111" spans="1:5" ht="51">
      <c r="A111" s="570" t="s">
        <v>78</v>
      </c>
      <c r="B111" s="571" t="s">
        <v>136</v>
      </c>
      <c r="C111" s="572"/>
      <c r="D111" s="36"/>
      <c r="E111" s="545"/>
    </row>
    <row r="112" spans="1:5">
      <c r="A112" s="570"/>
      <c r="B112" s="571"/>
      <c r="C112" s="572"/>
      <c r="D112" s="36"/>
      <c r="E112" s="545"/>
    </row>
    <row r="113" spans="1:5">
      <c r="A113" s="573"/>
      <c r="B113" s="543" t="s">
        <v>40</v>
      </c>
      <c r="C113" s="544">
        <v>7</v>
      </c>
      <c r="D113" s="30"/>
      <c r="E113" s="545">
        <f>C113*D113</f>
        <v>0</v>
      </c>
    </row>
    <row r="114" spans="1:5">
      <c r="A114" s="573"/>
      <c r="B114" s="543"/>
      <c r="C114" s="544"/>
      <c r="D114" s="37"/>
      <c r="E114" s="545"/>
    </row>
    <row r="115" spans="1:5" ht="38.25">
      <c r="A115" s="542" t="s">
        <v>80</v>
      </c>
      <c r="B115" s="546" t="s">
        <v>79</v>
      </c>
      <c r="C115" s="544"/>
      <c r="D115" s="30"/>
      <c r="E115" s="545"/>
    </row>
    <row r="116" spans="1:5">
      <c r="A116" s="542"/>
      <c r="B116" s="543"/>
      <c r="C116" s="544"/>
      <c r="D116" s="30"/>
      <c r="E116" s="545"/>
    </row>
    <row r="117" spans="1:5">
      <c r="A117" s="542"/>
      <c r="B117" s="543" t="s">
        <v>65</v>
      </c>
      <c r="C117" s="544">
        <v>70</v>
      </c>
      <c r="D117" s="30"/>
      <c r="E117" s="545">
        <f>C117*D117</f>
        <v>0</v>
      </c>
    </row>
    <row r="118" spans="1:5">
      <c r="A118" s="542"/>
      <c r="B118" s="543"/>
      <c r="C118" s="574"/>
      <c r="D118" s="30"/>
      <c r="E118" s="545"/>
    </row>
    <row r="119" spans="1:5" ht="51">
      <c r="A119" s="542" t="s">
        <v>83</v>
      </c>
      <c r="B119" s="550" t="s">
        <v>81</v>
      </c>
      <c r="C119" s="551"/>
      <c r="D119" s="31"/>
      <c r="E119" s="545"/>
    </row>
    <row r="120" spans="1:5">
      <c r="A120" s="575"/>
      <c r="B120" s="543"/>
      <c r="C120" s="544"/>
      <c r="D120" s="30"/>
      <c r="E120" s="545"/>
    </row>
    <row r="121" spans="1:5">
      <c r="A121" s="542"/>
      <c r="B121" s="576" t="s">
        <v>82</v>
      </c>
      <c r="C121" s="577">
        <v>50</v>
      </c>
      <c r="D121" s="30"/>
      <c r="E121" s="545">
        <f>C121*D121</f>
        <v>0</v>
      </c>
    </row>
    <row r="122" spans="1:5">
      <c r="A122" s="542"/>
      <c r="B122" s="576"/>
      <c r="C122" s="577"/>
      <c r="D122" s="30"/>
      <c r="E122" s="545"/>
    </row>
    <row r="123" spans="1:5">
      <c r="A123" s="542" t="s">
        <v>86</v>
      </c>
      <c r="B123" s="578" t="s">
        <v>84</v>
      </c>
      <c r="C123" s="551"/>
      <c r="D123" s="31"/>
      <c r="E123" s="545"/>
    </row>
    <row r="124" spans="1:5">
      <c r="A124" s="575"/>
      <c r="B124" s="543"/>
      <c r="C124" s="544"/>
      <c r="D124" s="30"/>
      <c r="E124" s="545"/>
    </row>
    <row r="125" spans="1:5">
      <c r="A125" s="542"/>
      <c r="B125" s="576" t="s">
        <v>85</v>
      </c>
      <c r="C125" s="577">
        <v>300</v>
      </c>
      <c r="D125" s="30"/>
      <c r="E125" s="545">
        <f>C125*D125</f>
        <v>0</v>
      </c>
    </row>
    <row r="126" spans="1:5">
      <c r="A126" s="542"/>
      <c r="B126" s="576"/>
      <c r="C126" s="577"/>
      <c r="D126" s="30"/>
      <c r="E126" s="545"/>
    </row>
    <row r="127" spans="1:5" ht="38.25">
      <c r="A127" s="542" t="s">
        <v>137</v>
      </c>
      <c r="B127" s="579" t="s">
        <v>138</v>
      </c>
      <c r="C127" s="577"/>
      <c r="D127" s="30"/>
      <c r="E127" s="545"/>
    </row>
    <row r="128" spans="1:5">
      <c r="A128" s="542"/>
      <c r="B128" s="576"/>
      <c r="C128" s="577"/>
      <c r="D128" s="30"/>
      <c r="E128" s="545"/>
    </row>
    <row r="129" spans="1:5">
      <c r="A129" s="542"/>
      <c r="B129" s="576" t="s">
        <v>40</v>
      </c>
      <c r="C129" s="577">
        <v>1</v>
      </c>
      <c r="D129" s="30"/>
      <c r="E129" s="545">
        <f>C129*D129</f>
        <v>0</v>
      </c>
    </row>
    <row r="130" spans="1:5">
      <c r="A130" s="542"/>
      <c r="B130" s="576"/>
      <c r="C130" s="577"/>
      <c r="D130" s="30"/>
      <c r="E130" s="545"/>
    </row>
    <row r="131" spans="1:5" ht="114.75">
      <c r="A131" s="580" t="s">
        <v>139</v>
      </c>
      <c r="B131" s="581" t="s">
        <v>140</v>
      </c>
      <c r="C131" s="582"/>
      <c r="D131" s="28"/>
      <c r="E131" s="583"/>
    </row>
    <row r="132" spans="1:5">
      <c r="A132" s="542"/>
      <c r="B132" s="576"/>
      <c r="C132" s="577"/>
      <c r="D132" s="30"/>
      <c r="E132" s="545"/>
    </row>
    <row r="133" spans="1:5">
      <c r="A133" s="542"/>
      <c r="B133" s="576" t="s">
        <v>45</v>
      </c>
      <c r="C133" s="577">
        <v>85</v>
      </c>
      <c r="D133" s="30"/>
      <c r="E133" s="545">
        <f>C133*D133</f>
        <v>0</v>
      </c>
    </row>
    <row r="134" spans="1:5">
      <c r="A134" s="542"/>
      <c r="B134" s="576"/>
      <c r="C134" s="577"/>
      <c r="D134" s="30"/>
      <c r="E134" s="545"/>
    </row>
    <row r="135" spans="1:5" ht="140.25">
      <c r="A135" s="542" t="s">
        <v>141</v>
      </c>
      <c r="B135" s="581" t="s">
        <v>142</v>
      </c>
      <c r="C135" s="577"/>
      <c r="D135" s="30"/>
      <c r="E135" s="545"/>
    </row>
    <row r="136" spans="1:5">
      <c r="A136" s="542"/>
      <c r="B136" s="581"/>
      <c r="C136" s="577"/>
      <c r="D136" s="30"/>
      <c r="E136" s="545"/>
    </row>
    <row r="137" spans="1:5">
      <c r="A137" s="542"/>
      <c r="B137" s="576" t="s">
        <v>45</v>
      </c>
      <c r="C137" s="582">
        <v>35</v>
      </c>
      <c r="D137" s="30"/>
      <c r="E137" s="545">
        <f>C137*D137</f>
        <v>0</v>
      </c>
    </row>
    <row r="138" spans="1:5">
      <c r="A138" s="542"/>
      <c r="B138" s="576"/>
      <c r="C138" s="577"/>
      <c r="D138" s="30"/>
      <c r="E138" s="545"/>
    </row>
    <row r="139" spans="1:5">
      <c r="A139" s="555" t="s">
        <v>19</v>
      </c>
      <c r="B139" s="556" t="s">
        <v>88</v>
      </c>
      <c r="C139" s="557"/>
      <c r="D139" s="33"/>
      <c r="E139" s="559">
        <f>SUM(E67:E137)</f>
        <v>0</v>
      </c>
    </row>
    <row r="140" spans="1:5">
      <c r="A140" s="561"/>
      <c r="B140" s="561"/>
      <c r="C140" s="388"/>
      <c r="D140" s="44"/>
      <c r="E140" s="563"/>
    </row>
    <row r="141" spans="1:5">
      <c r="A141" s="537" t="s">
        <v>21</v>
      </c>
      <c r="B141" s="538" t="s">
        <v>89</v>
      </c>
      <c r="C141" s="539"/>
      <c r="D141" s="45"/>
      <c r="E141" s="541"/>
    </row>
    <row r="142" spans="1:5">
      <c r="A142" s="584"/>
      <c r="B142" s="576"/>
      <c r="C142" s="585"/>
      <c r="D142" s="30"/>
      <c r="E142" s="545"/>
    </row>
    <row r="143" spans="1:5" ht="51">
      <c r="A143" s="542" t="s">
        <v>33</v>
      </c>
      <c r="B143" s="550" t="s">
        <v>90</v>
      </c>
      <c r="C143" s="551"/>
      <c r="D143" s="31"/>
      <c r="E143" s="545"/>
    </row>
    <row r="144" spans="1:5">
      <c r="A144" s="575"/>
      <c r="B144" s="578"/>
      <c r="C144" s="551"/>
      <c r="D144" s="31"/>
      <c r="E144" s="545"/>
    </row>
    <row r="145" spans="1:5">
      <c r="A145" s="542"/>
      <c r="B145" s="576" t="s">
        <v>65</v>
      </c>
      <c r="C145" s="582">
        <v>1</v>
      </c>
      <c r="D145" s="28"/>
      <c r="E145" s="545">
        <f>C145*D145</f>
        <v>0</v>
      </c>
    </row>
    <row r="146" spans="1:5">
      <c r="A146" s="542"/>
      <c r="B146" s="543"/>
      <c r="C146" s="544"/>
      <c r="D146" s="30"/>
      <c r="E146" s="545"/>
    </row>
    <row r="147" spans="1:5" ht="38.25">
      <c r="A147" s="542" t="s">
        <v>41</v>
      </c>
      <c r="B147" s="546" t="s">
        <v>91</v>
      </c>
      <c r="C147" s="544"/>
      <c r="D147" s="30"/>
      <c r="E147" s="545"/>
    </row>
    <row r="148" spans="1:5">
      <c r="A148" s="542"/>
      <c r="B148" s="543"/>
      <c r="C148" s="544"/>
      <c r="D148" s="30"/>
      <c r="E148" s="545"/>
    </row>
    <row r="149" spans="1:5">
      <c r="A149" s="542"/>
      <c r="B149" s="543" t="s">
        <v>53</v>
      </c>
      <c r="C149" s="548">
        <f>C52</f>
        <v>5</v>
      </c>
      <c r="D149" s="28"/>
      <c r="E149" s="545">
        <f>C149*D149</f>
        <v>0</v>
      </c>
    </row>
    <row r="150" spans="1:5">
      <c r="A150" s="542"/>
      <c r="B150" s="543"/>
      <c r="C150" s="544"/>
      <c r="D150" s="30"/>
      <c r="E150" s="545"/>
    </row>
    <row r="151" spans="1:5" ht="38.25">
      <c r="A151" s="542" t="s">
        <v>43</v>
      </c>
      <c r="B151" s="546" t="s">
        <v>92</v>
      </c>
      <c r="C151" s="544"/>
      <c r="D151" s="30"/>
      <c r="E151" s="545"/>
    </row>
    <row r="152" spans="1:5">
      <c r="A152" s="542"/>
      <c r="B152" s="546"/>
      <c r="C152" s="544"/>
      <c r="D152" s="30"/>
      <c r="E152" s="545"/>
    </row>
    <row r="153" spans="1:5">
      <c r="A153" s="542"/>
      <c r="B153" s="576" t="s">
        <v>65</v>
      </c>
      <c r="C153" s="582">
        <v>0.25</v>
      </c>
      <c r="D153" s="28"/>
      <c r="E153" s="545">
        <f>C153*D153</f>
        <v>0</v>
      </c>
    </row>
    <row r="154" spans="1:5">
      <c r="A154" s="542"/>
      <c r="B154" s="543"/>
      <c r="C154" s="544"/>
      <c r="D154" s="30"/>
      <c r="E154" s="545"/>
    </row>
    <row r="155" spans="1:5" ht="25.5">
      <c r="A155" s="542" t="s">
        <v>46</v>
      </c>
      <c r="B155" s="546" t="s">
        <v>93</v>
      </c>
      <c r="C155" s="544"/>
      <c r="D155" s="30"/>
      <c r="E155" s="545"/>
    </row>
    <row r="156" spans="1:5">
      <c r="A156" s="542"/>
      <c r="B156" s="543"/>
      <c r="C156" s="544"/>
      <c r="D156" s="30"/>
      <c r="E156" s="545"/>
    </row>
    <row r="157" spans="1:5">
      <c r="A157" s="542"/>
      <c r="B157" s="543" t="s">
        <v>53</v>
      </c>
      <c r="C157" s="544">
        <f>C52</f>
        <v>5</v>
      </c>
      <c r="D157" s="30"/>
      <c r="E157" s="545">
        <f>C157*D157</f>
        <v>0</v>
      </c>
    </row>
    <row r="158" spans="1:5">
      <c r="A158" s="575"/>
      <c r="B158" s="578"/>
      <c r="C158" s="551"/>
      <c r="D158" s="31"/>
      <c r="E158" s="545"/>
    </row>
    <row r="159" spans="1:5" ht="51">
      <c r="A159" s="575" t="s">
        <v>49</v>
      </c>
      <c r="B159" s="550" t="s">
        <v>94</v>
      </c>
      <c r="C159" s="551"/>
      <c r="D159" s="31"/>
      <c r="E159" s="545"/>
    </row>
    <row r="160" spans="1:5">
      <c r="A160" s="575"/>
      <c r="B160" s="578"/>
      <c r="C160" s="551"/>
      <c r="D160" s="31"/>
      <c r="E160" s="545"/>
    </row>
    <row r="161" spans="1:5">
      <c r="A161" s="575"/>
      <c r="B161" s="576" t="s">
        <v>53</v>
      </c>
      <c r="C161" s="582">
        <f>C52</f>
        <v>5</v>
      </c>
      <c r="D161" s="28"/>
      <c r="E161" s="545">
        <f>C161*D161</f>
        <v>0</v>
      </c>
    </row>
    <row r="162" spans="1:5">
      <c r="A162" s="575"/>
      <c r="B162" s="576"/>
      <c r="C162" s="577"/>
      <c r="D162" s="30"/>
      <c r="E162" s="545"/>
    </row>
    <row r="163" spans="1:5">
      <c r="A163" s="555" t="s">
        <v>21</v>
      </c>
      <c r="B163" s="556" t="s">
        <v>95</v>
      </c>
      <c r="C163" s="557"/>
      <c r="D163" s="33"/>
      <c r="E163" s="559">
        <f>SUM(E143:E162)</f>
        <v>0</v>
      </c>
    </row>
    <row r="164" spans="1:5">
      <c r="A164" s="561"/>
      <c r="B164" s="561"/>
      <c r="C164" s="388"/>
      <c r="D164" s="44"/>
      <c r="E164" s="563"/>
    </row>
    <row r="165" spans="1:5">
      <c r="A165" s="537" t="s">
        <v>23</v>
      </c>
      <c r="B165" s="538" t="s">
        <v>143</v>
      </c>
      <c r="C165" s="539"/>
      <c r="D165" s="45"/>
      <c r="E165" s="541"/>
    </row>
    <row r="166" spans="1:5">
      <c r="A166" s="586"/>
      <c r="B166" s="587"/>
      <c r="C166" s="585"/>
      <c r="D166" s="30"/>
      <c r="E166" s="545"/>
    </row>
    <row r="167" spans="1:5" ht="63.75">
      <c r="A167" s="588" t="s">
        <v>33</v>
      </c>
      <c r="B167" s="546" t="s">
        <v>144</v>
      </c>
      <c r="C167" s="585"/>
      <c r="D167" s="30"/>
      <c r="E167" s="545"/>
    </row>
    <row r="168" spans="1:5">
      <c r="A168" s="588"/>
      <c r="B168" s="589"/>
      <c r="C168" s="577"/>
      <c r="D168" s="46"/>
      <c r="E168" s="545"/>
    </row>
    <row r="169" spans="1:5">
      <c r="A169" s="588"/>
      <c r="B169" s="589" t="s">
        <v>98</v>
      </c>
      <c r="C169" s="582">
        <f>400+400*0.03</f>
        <v>412</v>
      </c>
      <c r="D169" s="28"/>
      <c r="E169" s="545">
        <f>C169*D169</f>
        <v>0</v>
      </c>
    </row>
    <row r="170" spans="1:5">
      <c r="A170" s="588"/>
      <c r="B170" s="589"/>
      <c r="C170" s="582"/>
      <c r="D170" s="28"/>
      <c r="E170" s="545"/>
    </row>
    <row r="171" spans="1:5" ht="63.75">
      <c r="A171" s="588" t="s">
        <v>41</v>
      </c>
      <c r="B171" s="546" t="s">
        <v>145</v>
      </c>
      <c r="C171" s="585"/>
      <c r="D171" s="30"/>
      <c r="E171" s="545"/>
    </row>
    <row r="172" spans="1:5">
      <c r="A172" s="588"/>
      <c r="B172" s="589"/>
      <c r="C172" s="577"/>
      <c r="D172" s="46"/>
      <c r="E172" s="545"/>
    </row>
    <row r="173" spans="1:5">
      <c r="A173" s="588"/>
      <c r="B173" s="589" t="s">
        <v>98</v>
      </c>
      <c r="C173" s="582">
        <f>80+80*0.03</f>
        <v>82.4</v>
      </c>
      <c r="D173" s="28"/>
      <c r="E173" s="545">
        <f>C173*D173</f>
        <v>0</v>
      </c>
    </row>
    <row r="174" spans="1:5">
      <c r="A174" s="588"/>
      <c r="B174" s="589"/>
      <c r="C174" s="577"/>
      <c r="D174" s="30"/>
      <c r="E174" s="545"/>
    </row>
    <row r="175" spans="1:5" ht="25.5">
      <c r="A175" s="588" t="s">
        <v>43</v>
      </c>
      <c r="B175" s="546" t="s">
        <v>146</v>
      </c>
      <c r="C175" s="577"/>
      <c r="D175" s="47"/>
      <c r="E175" s="590"/>
    </row>
    <row r="176" spans="1:5">
      <c r="A176" s="588"/>
      <c r="B176" s="589"/>
      <c r="C176" s="577"/>
      <c r="D176" s="46"/>
      <c r="E176" s="545"/>
    </row>
    <row r="177" spans="1:5">
      <c r="A177" s="588"/>
      <c r="B177" s="589" t="s">
        <v>98</v>
      </c>
      <c r="C177" s="582">
        <v>15</v>
      </c>
      <c r="D177" s="28"/>
      <c r="E177" s="545">
        <f>C177*D177</f>
        <v>0</v>
      </c>
    </row>
    <row r="178" spans="1:5">
      <c r="A178" s="542"/>
      <c r="B178" s="543"/>
      <c r="C178" s="544"/>
      <c r="D178" s="30"/>
      <c r="E178" s="545"/>
    </row>
    <row r="179" spans="1:5" ht="63.75">
      <c r="A179" s="542" t="s">
        <v>46</v>
      </c>
      <c r="B179" s="546" t="s">
        <v>147</v>
      </c>
      <c r="C179" s="544"/>
      <c r="D179" s="30"/>
      <c r="E179" s="545"/>
    </row>
    <row r="180" spans="1:5">
      <c r="A180" s="542"/>
      <c r="B180" s="546"/>
      <c r="C180" s="544"/>
      <c r="D180" s="30"/>
      <c r="E180" s="545"/>
    </row>
    <row r="181" spans="1:5">
      <c r="A181" s="542"/>
      <c r="B181" s="589" t="s">
        <v>40</v>
      </c>
      <c r="C181" s="582">
        <v>2</v>
      </c>
      <c r="D181" s="30"/>
      <c r="E181" s="545">
        <f>C181*D181</f>
        <v>0</v>
      </c>
    </row>
    <row r="182" spans="1:5">
      <c r="A182" s="542"/>
      <c r="B182" s="546"/>
      <c r="C182" s="544"/>
      <c r="D182" s="30"/>
      <c r="E182" s="545"/>
    </row>
    <row r="183" spans="1:5" ht="64.5">
      <c r="A183" s="542" t="s">
        <v>49</v>
      </c>
      <c r="B183" s="591" t="s">
        <v>148</v>
      </c>
      <c r="C183" s="544"/>
      <c r="D183" s="30"/>
      <c r="E183" s="545"/>
    </row>
    <row r="184" spans="1:5">
      <c r="A184" s="542"/>
      <c r="B184" s="546"/>
      <c r="C184" s="544"/>
      <c r="D184" s="30"/>
      <c r="E184" s="545"/>
    </row>
    <row r="185" spans="1:5">
      <c r="A185" s="542"/>
      <c r="B185" s="543" t="s">
        <v>40</v>
      </c>
      <c r="C185" s="544">
        <v>2</v>
      </c>
      <c r="D185" s="30"/>
      <c r="E185" s="545">
        <f>C185*D185</f>
        <v>0</v>
      </c>
    </row>
    <row r="186" spans="1:5">
      <c r="A186" s="542"/>
      <c r="B186" s="543"/>
      <c r="C186" s="544"/>
      <c r="D186" s="30"/>
      <c r="E186" s="545"/>
    </row>
    <row r="187" spans="1:5" ht="51">
      <c r="A187" s="542" t="s">
        <v>51</v>
      </c>
      <c r="B187" s="546" t="s">
        <v>149</v>
      </c>
      <c r="C187" s="544"/>
      <c r="D187" s="30"/>
      <c r="E187" s="545"/>
    </row>
    <row r="188" spans="1:5">
      <c r="A188" s="542"/>
      <c r="B188" s="543"/>
      <c r="C188" s="544"/>
      <c r="D188" s="30"/>
      <c r="E188" s="545"/>
    </row>
    <row r="189" spans="1:5">
      <c r="A189" s="542"/>
      <c r="B189" s="543" t="s">
        <v>104</v>
      </c>
      <c r="C189" s="544">
        <f>C169+C173</f>
        <v>494.4</v>
      </c>
      <c r="D189" s="30"/>
      <c r="E189" s="545">
        <f>C189*D189</f>
        <v>0</v>
      </c>
    </row>
    <row r="190" spans="1:5">
      <c r="A190" s="542"/>
      <c r="B190" s="543"/>
      <c r="C190" s="544"/>
      <c r="D190" s="30"/>
      <c r="E190" s="545"/>
    </row>
    <row r="191" spans="1:5">
      <c r="A191" s="592" t="s">
        <v>54</v>
      </c>
      <c r="B191" s="589" t="s">
        <v>109</v>
      </c>
      <c r="C191" s="577"/>
      <c r="D191" s="30"/>
      <c r="E191" s="545"/>
    </row>
    <row r="192" spans="1:5">
      <c r="A192" s="592"/>
      <c r="B192" s="589"/>
      <c r="C192" s="577"/>
      <c r="D192" s="30"/>
      <c r="E192" s="545"/>
    </row>
    <row r="193" spans="1:5">
      <c r="A193" s="592"/>
      <c r="B193" s="589" t="s">
        <v>110</v>
      </c>
      <c r="C193" s="577">
        <v>20</v>
      </c>
      <c r="D193" s="30"/>
      <c r="E193" s="545">
        <f>C193*D193</f>
        <v>0</v>
      </c>
    </row>
    <row r="194" spans="1:5">
      <c r="A194" s="592"/>
      <c r="B194" s="589"/>
      <c r="C194" s="577"/>
      <c r="D194" s="30"/>
      <c r="E194" s="545"/>
    </row>
    <row r="195" spans="1:5" ht="25.5">
      <c r="A195" s="584" t="s">
        <v>57</v>
      </c>
      <c r="B195" s="593" t="s">
        <v>150</v>
      </c>
      <c r="C195" s="577"/>
      <c r="D195" s="42"/>
      <c r="E195" s="545"/>
    </row>
    <row r="196" spans="1:5">
      <c r="A196" s="584"/>
      <c r="B196" s="589"/>
      <c r="C196" s="577"/>
      <c r="D196" s="42"/>
      <c r="E196" s="545"/>
    </row>
    <row r="197" spans="1:5">
      <c r="A197" s="584"/>
      <c r="B197" s="589" t="s">
        <v>40</v>
      </c>
      <c r="C197" s="577">
        <v>0</v>
      </c>
      <c r="D197" s="42"/>
      <c r="E197" s="545">
        <f>C197*D197</f>
        <v>0</v>
      </c>
    </row>
    <row r="198" spans="1:5">
      <c r="A198" s="584"/>
      <c r="B198" s="589"/>
      <c r="C198" s="577"/>
      <c r="D198" s="42"/>
      <c r="E198" s="545"/>
    </row>
    <row r="199" spans="1:5" ht="51">
      <c r="A199" s="584" t="s">
        <v>59</v>
      </c>
      <c r="B199" s="593" t="s">
        <v>614</v>
      </c>
      <c r="C199" s="577"/>
      <c r="D199" s="42"/>
      <c r="E199" s="545"/>
    </row>
    <row r="200" spans="1:5">
      <c r="A200" s="584"/>
      <c r="B200" s="589"/>
      <c r="C200" s="577"/>
      <c r="D200" s="42"/>
      <c r="E200" s="545"/>
    </row>
    <row r="201" spans="1:5">
      <c r="A201" s="584"/>
      <c r="B201" s="576" t="s">
        <v>110</v>
      </c>
      <c r="C201" s="585">
        <v>25</v>
      </c>
      <c r="D201" s="594">
        <v>36</v>
      </c>
      <c r="E201" s="545">
        <f>C201*D201</f>
        <v>900</v>
      </c>
    </row>
    <row r="202" spans="1:5">
      <c r="A202" s="584"/>
      <c r="B202" s="576"/>
      <c r="C202" s="585"/>
      <c r="D202" s="42"/>
      <c r="E202" s="545"/>
    </row>
    <row r="203" spans="1:5">
      <c r="A203" s="584" t="s">
        <v>74</v>
      </c>
      <c r="B203" s="579" t="s">
        <v>111</v>
      </c>
      <c r="C203" s="585"/>
      <c r="D203" s="42"/>
      <c r="E203" s="545"/>
    </row>
    <row r="204" spans="1:5">
      <c r="A204" s="584"/>
      <c r="B204" s="576"/>
      <c r="C204" s="585"/>
      <c r="D204" s="42"/>
      <c r="E204" s="545"/>
    </row>
    <row r="205" spans="1:5">
      <c r="A205" s="584"/>
      <c r="B205" s="576" t="s">
        <v>110</v>
      </c>
      <c r="C205" s="585">
        <v>6</v>
      </c>
      <c r="D205" s="42"/>
      <c r="E205" s="545">
        <f>C205*D205</f>
        <v>0</v>
      </c>
    </row>
    <row r="206" spans="1:5">
      <c r="A206" s="584"/>
      <c r="B206" s="576"/>
      <c r="C206" s="585"/>
      <c r="D206" s="42"/>
      <c r="E206" s="545"/>
    </row>
    <row r="207" spans="1:5" ht="51">
      <c r="A207" s="584" t="s">
        <v>76</v>
      </c>
      <c r="B207" s="581" t="s">
        <v>151</v>
      </c>
      <c r="C207" s="585"/>
      <c r="D207" s="42"/>
      <c r="E207" s="545"/>
    </row>
    <row r="208" spans="1:5">
      <c r="A208" s="584"/>
      <c r="B208" s="469"/>
      <c r="C208" s="595"/>
      <c r="D208" s="42"/>
      <c r="E208" s="545"/>
    </row>
    <row r="209" spans="1:5">
      <c r="A209" s="584"/>
      <c r="B209" s="543" t="s">
        <v>40</v>
      </c>
      <c r="C209" s="544">
        <v>0</v>
      </c>
      <c r="D209" s="43"/>
      <c r="E209" s="545">
        <f>C209*D209</f>
        <v>0</v>
      </c>
    </row>
    <row r="210" spans="1:5">
      <c r="A210" s="584"/>
      <c r="B210" s="543"/>
      <c r="C210" s="544"/>
      <c r="D210" s="42"/>
      <c r="E210" s="545"/>
    </row>
    <row r="211" spans="1:5" ht="51">
      <c r="A211" s="584" t="s">
        <v>78</v>
      </c>
      <c r="B211" s="581" t="s">
        <v>152</v>
      </c>
      <c r="C211" s="585"/>
      <c r="D211" s="42"/>
      <c r="E211" s="545"/>
    </row>
    <row r="212" spans="1:5">
      <c r="A212" s="584"/>
      <c r="B212" s="469"/>
      <c r="C212" s="595"/>
      <c r="D212" s="42"/>
      <c r="E212" s="545"/>
    </row>
    <row r="213" spans="1:5">
      <c r="A213" s="584"/>
      <c r="B213" s="543" t="s">
        <v>40</v>
      </c>
      <c r="C213" s="544">
        <v>0</v>
      </c>
      <c r="D213" s="43"/>
      <c r="E213" s="545">
        <f>C213*D213</f>
        <v>0</v>
      </c>
    </row>
    <row r="214" spans="1:5">
      <c r="A214" s="584"/>
      <c r="B214" s="589"/>
      <c r="C214" s="577"/>
      <c r="D214" s="42"/>
      <c r="E214" s="545"/>
    </row>
    <row r="215" spans="1:5" ht="63.75">
      <c r="A215" s="584" t="s">
        <v>80</v>
      </c>
      <c r="B215" s="597" t="s">
        <v>153</v>
      </c>
      <c r="C215" s="577"/>
      <c r="D215" s="42"/>
      <c r="E215" s="545"/>
    </row>
    <row r="216" spans="1:5">
      <c r="A216" s="584"/>
      <c r="B216" s="593"/>
      <c r="C216" s="577"/>
      <c r="D216" s="42"/>
      <c r="E216" s="545"/>
    </row>
    <row r="217" spans="1:5">
      <c r="A217" s="584"/>
      <c r="B217" s="543" t="s">
        <v>40</v>
      </c>
      <c r="C217" s="544">
        <v>0</v>
      </c>
      <c r="D217" s="42"/>
      <c r="E217" s="545">
        <f>C217*D217</f>
        <v>0</v>
      </c>
    </row>
    <row r="218" spans="1:5">
      <c r="A218" s="542"/>
      <c r="B218" s="543"/>
      <c r="C218" s="544"/>
      <c r="D218" s="30"/>
      <c r="E218" s="545"/>
    </row>
    <row r="219" spans="1:5">
      <c r="A219" s="555" t="s">
        <v>23</v>
      </c>
      <c r="B219" s="556" t="s">
        <v>115</v>
      </c>
      <c r="C219" s="557"/>
      <c r="D219" s="33"/>
      <c r="E219" s="559">
        <f>SUM(E167:E218)</f>
        <v>900</v>
      </c>
    </row>
    <row r="220" spans="1:5">
      <c r="A220" s="561"/>
      <c r="B220" s="561"/>
      <c r="C220" s="388"/>
      <c r="D220" s="44"/>
      <c r="E220" s="563"/>
    </row>
    <row r="221" spans="1:5">
      <c r="A221" s="537" t="s">
        <v>25</v>
      </c>
      <c r="B221" s="538" t="s">
        <v>154</v>
      </c>
      <c r="C221" s="539"/>
      <c r="D221" s="45"/>
      <c r="E221" s="541"/>
    </row>
    <row r="222" spans="1:5">
      <c r="A222" s="584"/>
      <c r="B222" s="598"/>
      <c r="C222" s="599"/>
      <c r="D222" s="30"/>
      <c r="E222" s="545"/>
    </row>
    <row r="223" spans="1:5" ht="25.5">
      <c r="A223" s="414" t="s">
        <v>33</v>
      </c>
      <c r="B223" s="451" t="s">
        <v>155</v>
      </c>
      <c r="C223" s="411"/>
      <c r="D223" s="48"/>
      <c r="E223" s="417"/>
    </row>
    <row r="224" spans="1:5">
      <c r="A224" s="414"/>
      <c r="B224" s="451"/>
      <c r="C224" s="411"/>
      <c r="D224" s="48"/>
      <c r="E224" s="417"/>
    </row>
    <row r="225" spans="1:5">
      <c r="A225" s="414"/>
      <c r="B225" s="451" t="s">
        <v>61</v>
      </c>
      <c r="C225" s="544">
        <v>4</v>
      </c>
      <c r="D225" s="48"/>
      <c r="E225" s="417">
        <f>C225*D225</f>
        <v>0</v>
      </c>
    </row>
    <row r="226" spans="1:5">
      <c r="A226" s="584"/>
      <c r="B226" s="598"/>
      <c r="C226" s="599"/>
      <c r="D226" s="30"/>
      <c r="E226" s="545"/>
    </row>
    <row r="227" spans="1:5" ht="76.5">
      <c r="A227" s="600"/>
      <c r="B227" s="600" t="s">
        <v>156</v>
      </c>
      <c r="C227" s="582"/>
      <c r="D227" s="30"/>
      <c r="E227" s="545"/>
    </row>
    <row r="228" spans="1:5">
      <c r="A228" s="601"/>
      <c r="B228" s="602"/>
      <c r="C228" s="582"/>
      <c r="D228" s="30"/>
      <c r="E228" s="545"/>
    </row>
    <row r="229" spans="1:5">
      <c r="A229" s="603" t="s">
        <v>41</v>
      </c>
      <c r="B229" s="604" t="s">
        <v>157</v>
      </c>
      <c r="C229" s="582"/>
      <c r="D229" s="30"/>
      <c r="E229" s="545"/>
    </row>
    <row r="230" spans="1:5">
      <c r="A230" s="603"/>
      <c r="B230" s="604"/>
      <c r="C230" s="582"/>
      <c r="D230" s="30"/>
      <c r="E230" s="545"/>
    </row>
    <row r="231" spans="1:5">
      <c r="A231" s="605"/>
      <c r="B231" s="606" t="s">
        <v>61</v>
      </c>
      <c r="C231" s="582">
        <v>2</v>
      </c>
      <c r="D231" s="30"/>
      <c r="E231" s="545">
        <f>C231*D231</f>
        <v>0</v>
      </c>
    </row>
    <row r="232" spans="1:5">
      <c r="A232" s="605"/>
      <c r="B232" s="606"/>
      <c r="C232" s="582"/>
      <c r="D232" s="30"/>
      <c r="E232" s="545"/>
    </row>
    <row r="233" spans="1:5">
      <c r="A233" s="603" t="s">
        <v>43</v>
      </c>
      <c r="B233" s="604" t="s">
        <v>158</v>
      </c>
      <c r="C233" s="607"/>
      <c r="D233" s="30"/>
      <c r="E233" s="545"/>
    </row>
    <row r="234" spans="1:5">
      <c r="A234" s="603"/>
      <c r="B234" s="604"/>
      <c r="C234" s="607"/>
      <c r="D234" s="30"/>
      <c r="E234" s="545"/>
    </row>
    <row r="235" spans="1:5">
      <c r="A235" s="605"/>
      <c r="B235" s="606" t="s">
        <v>61</v>
      </c>
      <c r="C235" s="582">
        <v>2</v>
      </c>
      <c r="D235" s="30"/>
      <c r="E235" s="545">
        <f>C235*D235</f>
        <v>0</v>
      </c>
    </row>
    <row r="236" spans="1:5">
      <c r="A236" s="601"/>
      <c r="B236" s="602"/>
      <c r="C236" s="601"/>
      <c r="D236" s="30"/>
      <c r="E236" s="545"/>
    </row>
    <row r="237" spans="1:5">
      <c r="A237" s="603" t="s">
        <v>46</v>
      </c>
      <c r="B237" s="604" t="s">
        <v>159</v>
      </c>
      <c r="C237" s="607"/>
      <c r="D237" s="30"/>
      <c r="E237" s="545"/>
    </row>
    <row r="238" spans="1:5">
      <c r="A238" s="603"/>
      <c r="B238" s="604"/>
      <c r="C238" s="607"/>
      <c r="D238" s="30"/>
      <c r="E238" s="545"/>
    </row>
    <row r="239" spans="1:5">
      <c r="A239" s="605"/>
      <c r="B239" s="606" t="s">
        <v>61</v>
      </c>
      <c r="C239" s="582">
        <v>4</v>
      </c>
      <c r="D239" s="30"/>
      <c r="E239" s="545">
        <f>C239*D239</f>
        <v>0</v>
      </c>
    </row>
    <row r="240" spans="1:5">
      <c r="A240" s="601"/>
      <c r="B240" s="608"/>
      <c r="C240" s="607"/>
      <c r="D240" s="30"/>
      <c r="E240" s="545"/>
    </row>
    <row r="241" spans="1:5">
      <c r="A241" s="603" t="s">
        <v>49</v>
      </c>
      <c r="B241" s="608" t="s">
        <v>160</v>
      </c>
      <c r="C241" s="607"/>
      <c r="D241" s="30"/>
      <c r="E241" s="545"/>
    </row>
    <row r="242" spans="1:5">
      <c r="A242" s="603"/>
      <c r="B242" s="608"/>
      <c r="C242" s="607"/>
      <c r="D242" s="30"/>
      <c r="E242" s="545"/>
    </row>
    <row r="243" spans="1:5">
      <c r="A243" s="605"/>
      <c r="B243" s="606" t="s">
        <v>61</v>
      </c>
      <c r="C243" s="582">
        <v>4</v>
      </c>
      <c r="D243" s="30"/>
      <c r="E243" s="545">
        <f>C243*D243</f>
        <v>0</v>
      </c>
    </row>
    <row r="244" spans="1:5">
      <c r="A244" s="601"/>
      <c r="B244" s="608"/>
      <c r="C244" s="607"/>
      <c r="D244" s="30"/>
      <c r="E244" s="545"/>
    </row>
    <row r="245" spans="1:5">
      <c r="A245" s="603" t="s">
        <v>51</v>
      </c>
      <c r="B245" s="608" t="s">
        <v>161</v>
      </c>
      <c r="C245" s="607"/>
      <c r="D245" s="30"/>
      <c r="E245" s="545"/>
    </row>
    <row r="246" spans="1:5">
      <c r="A246" s="603"/>
      <c r="B246" s="608"/>
      <c r="C246" s="607"/>
      <c r="D246" s="30"/>
      <c r="E246" s="545"/>
    </row>
    <row r="247" spans="1:5">
      <c r="A247" s="605"/>
      <c r="B247" s="606" t="s">
        <v>61</v>
      </c>
      <c r="C247" s="582">
        <v>2</v>
      </c>
      <c r="D247" s="30"/>
      <c r="E247" s="545">
        <f>C247*D247</f>
        <v>0</v>
      </c>
    </row>
    <row r="248" spans="1:5">
      <c r="A248" s="601"/>
      <c r="B248" s="608"/>
      <c r="C248" s="607"/>
      <c r="D248" s="30"/>
      <c r="E248" s="545"/>
    </row>
    <row r="249" spans="1:5">
      <c r="A249" s="609" t="s">
        <v>54</v>
      </c>
      <c r="B249" s="608" t="s">
        <v>162</v>
      </c>
      <c r="C249" s="607"/>
      <c r="D249" s="30"/>
      <c r="E249" s="545"/>
    </row>
    <row r="250" spans="1:5">
      <c r="A250" s="609"/>
      <c r="B250" s="608"/>
      <c r="C250" s="607"/>
      <c r="D250" s="30"/>
      <c r="E250" s="545"/>
    </row>
    <row r="251" spans="1:5">
      <c r="A251" s="601"/>
      <c r="B251" s="606" t="s">
        <v>61</v>
      </c>
      <c r="C251" s="582">
        <v>4</v>
      </c>
      <c r="D251" s="30"/>
      <c r="E251" s="545">
        <f>C251*D251</f>
        <v>0</v>
      </c>
    </row>
    <row r="252" spans="1:5">
      <c r="A252" s="601"/>
      <c r="B252" s="608"/>
      <c r="C252" s="607"/>
      <c r="D252" s="30"/>
      <c r="E252" s="545"/>
    </row>
    <row r="253" spans="1:5">
      <c r="A253" s="609" t="s">
        <v>57</v>
      </c>
      <c r="B253" s="608" t="s">
        <v>163</v>
      </c>
      <c r="C253" s="607"/>
      <c r="D253" s="30"/>
      <c r="E253" s="545"/>
    </row>
    <row r="254" spans="1:5">
      <c r="A254" s="609"/>
      <c r="B254" s="608"/>
      <c r="C254" s="607"/>
      <c r="D254" s="30"/>
      <c r="E254" s="545"/>
    </row>
    <row r="255" spans="1:5">
      <c r="A255" s="601"/>
      <c r="B255" s="610" t="s">
        <v>61</v>
      </c>
      <c r="C255" s="582">
        <v>2</v>
      </c>
      <c r="D255" s="30"/>
      <c r="E255" s="545">
        <f>C255*D255</f>
        <v>0</v>
      </c>
    </row>
    <row r="256" spans="1:5">
      <c r="A256" s="592"/>
      <c r="B256" s="611"/>
      <c r="C256" s="612"/>
      <c r="D256" s="30"/>
      <c r="E256" s="545"/>
    </row>
    <row r="257" spans="1:6">
      <c r="A257" s="555" t="s">
        <v>25</v>
      </c>
      <c r="B257" s="556" t="s">
        <v>164</v>
      </c>
      <c r="C257" s="557"/>
      <c r="D257" s="33"/>
      <c r="E257" s="559">
        <f>SUM(E222:E256)</f>
        <v>0</v>
      </c>
    </row>
    <row r="258" spans="1:6">
      <c r="A258" s="561"/>
      <c r="B258" s="561"/>
      <c r="C258" s="388"/>
      <c r="D258" s="44"/>
      <c r="E258" s="563"/>
    </row>
    <row r="259" spans="1:6">
      <c r="A259" s="537" t="s">
        <v>27</v>
      </c>
      <c r="B259" s="538" t="s">
        <v>165</v>
      </c>
      <c r="C259" s="539"/>
      <c r="D259" s="45"/>
      <c r="E259" s="541"/>
      <c r="F259" s="613"/>
    </row>
    <row r="260" spans="1:6">
      <c r="A260" s="614"/>
      <c r="B260" s="615"/>
      <c r="C260" s="616"/>
      <c r="D260" s="49"/>
      <c r="E260" s="617"/>
      <c r="F260" s="613"/>
    </row>
    <row r="261" spans="1:6" ht="51">
      <c r="A261" s="618" t="s">
        <v>33</v>
      </c>
      <c r="B261" s="619" t="s">
        <v>166</v>
      </c>
      <c r="C261" s="620"/>
      <c r="D261" s="50"/>
      <c r="E261" s="617"/>
      <c r="F261" s="613"/>
    </row>
    <row r="262" spans="1:6">
      <c r="A262" s="618"/>
      <c r="B262" s="619"/>
      <c r="C262" s="620"/>
      <c r="D262" s="50"/>
      <c r="E262" s="617"/>
      <c r="F262" s="613"/>
    </row>
    <row r="263" spans="1:6">
      <c r="A263" s="621"/>
      <c r="B263" s="610" t="s">
        <v>53</v>
      </c>
      <c r="C263" s="582">
        <v>200</v>
      </c>
      <c r="D263" s="30"/>
      <c r="E263" s="545">
        <f>C263*D263</f>
        <v>0</v>
      </c>
    </row>
    <row r="264" spans="1:6">
      <c r="A264" s="621"/>
      <c r="B264" s="610"/>
      <c r="C264" s="582"/>
      <c r="D264" s="30"/>
      <c r="E264" s="545"/>
    </row>
    <row r="265" spans="1:6">
      <c r="A265" s="555" t="s">
        <v>27</v>
      </c>
      <c r="B265" s="556" t="s">
        <v>167</v>
      </c>
      <c r="C265" s="557"/>
      <c r="D265" s="558"/>
      <c r="E265" s="559">
        <f>SUM(E260:E264)</f>
        <v>0</v>
      </c>
    </row>
    <row r="266" spans="1:6">
      <c r="A266" s="561"/>
      <c r="B266" s="561"/>
      <c r="C266" s="388"/>
      <c r="D266" s="562"/>
      <c r="E266" s="563"/>
    </row>
    <row r="267" spans="1:6">
      <c r="A267" s="496"/>
      <c r="B267" s="498"/>
      <c r="C267" s="492"/>
      <c r="D267" s="480"/>
      <c r="E267" s="622"/>
    </row>
    <row r="268" spans="1:6">
      <c r="A268" s="623"/>
      <c r="B268" s="500"/>
      <c r="C268" s="624"/>
      <c r="D268" s="501"/>
      <c r="E268" s="625"/>
    </row>
    <row r="269" spans="1:6">
      <c r="A269" s="626"/>
      <c r="B269" s="504"/>
      <c r="C269" s="627"/>
      <c r="D269" s="505"/>
      <c r="E269" s="625"/>
    </row>
    <row r="270" spans="1:6">
      <c r="A270" s="628"/>
      <c r="B270" s="507"/>
      <c r="C270" s="629"/>
      <c r="D270" s="505"/>
      <c r="E270" s="625"/>
    </row>
  </sheetData>
  <sheetProtection algorithmName="SHA-512" hashValue="VvCIJIwO2xZYcJ5kYLCV+7pKqWbzl4DVnCldM6iEWqffaMHPCsXuN6iebMmaTAnsdVrCJ8ADNhzGnbfevIp9EQ==" saltValue="+3pJPVLzKVHfUVTacGIfxA==" spinCount="100000" sheet="1" objects="1" scenarios="1"/>
  <mergeCells count="12">
    <mergeCell ref="D20:E20"/>
    <mergeCell ref="D21:E21"/>
    <mergeCell ref="D23:E23"/>
    <mergeCell ref="D24:E24"/>
    <mergeCell ref="D26:E26"/>
    <mergeCell ref="D27:E27"/>
    <mergeCell ref="A3:E3"/>
    <mergeCell ref="A4:E4"/>
    <mergeCell ref="A5:E5"/>
    <mergeCell ref="A7:E7"/>
    <mergeCell ref="A9:E9"/>
    <mergeCell ref="B11:D11"/>
  </mergeCells>
  <conditionalFormatting sqref="E19">
    <cfRule type="cellIs" dxfId="5" priority="6" stopIfTrue="1" operator="greaterThan">
      <formula>0</formula>
    </cfRule>
  </conditionalFormatting>
  <conditionalFormatting sqref="E19">
    <cfRule type="cellIs" dxfId="4" priority="5" stopIfTrue="1" operator="equal">
      <formula>0</formula>
    </cfRule>
  </conditionalFormatting>
  <conditionalFormatting sqref="E12:E16">
    <cfRule type="cellIs" dxfId="3" priority="4" stopIfTrue="1" operator="equal">
      <formula>0</formula>
    </cfRule>
  </conditionalFormatting>
  <conditionalFormatting sqref="E18">
    <cfRule type="cellIs" dxfId="2" priority="3" stopIfTrue="1" operator="equal">
      <formula>0</formula>
    </cfRule>
  </conditionalFormatting>
  <conditionalFormatting sqref="E17">
    <cfRule type="cellIs" dxfId="1" priority="1" stopIfTrue="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3F27-9D98-4125-ABCF-B7A26C5C45F1}">
  <dimension ref="A1:K205"/>
  <sheetViews>
    <sheetView topLeftCell="A166" workbookViewId="0">
      <selection activeCell="E171" sqref="E171"/>
    </sheetView>
  </sheetViews>
  <sheetFormatPr defaultRowHeight="15"/>
  <cols>
    <col min="1" max="1" width="7.5703125" style="509" customWidth="1"/>
    <col min="2" max="2" width="41.28515625" style="218" customWidth="1"/>
    <col min="3" max="3" width="6.42578125" style="218" customWidth="1"/>
    <col min="4" max="4" width="7.7109375" style="333" customWidth="1"/>
    <col min="5" max="5" width="10.7109375" style="218" customWidth="1"/>
    <col min="6" max="6" width="12.7109375" style="218" customWidth="1"/>
    <col min="7" max="8" width="9.140625" style="218"/>
    <col min="9" max="9" width="27" style="218" customWidth="1"/>
    <col min="10" max="16384" width="9.140625" style="218"/>
  </cols>
  <sheetData>
    <row r="1" spans="1:11" ht="15.75">
      <c r="A1" s="350" t="s">
        <v>7</v>
      </c>
      <c r="B1" s="351" t="s">
        <v>8</v>
      </c>
      <c r="C1" s="352"/>
      <c r="D1" s="353"/>
      <c r="E1" s="354"/>
      <c r="F1" s="354"/>
    </row>
    <row r="2" spans="1:11" ht="15.75">
      <c r="A2" s="355"/>
      <c r="B2" s="356"/>
      <c r="C2" s="352"/>
      <c r="D2" s="353"/>
      <c r="E2" s="354"/>
      <c r="F2" s="354"/>
    </row>
    <row r="3" spans="1:11">
      <c r="A3" s="357" t="s">
        <v>9</v>
      </c>
      <c r="B3" s="358"/>
      <c r="C3" s="358"/>
      <c r="D3" s="358"/>
      <c r="E3" s="358"/>
      <c r="F3" s="359"/>
    </row>
    <row r="4" spans="1:11">
      <c r="A4" s="357" t="s">
        <v>10</v>
      </c>
      <c r="B4" s="358"/>
      <c r="C4" s="358"/>
      <c r="D4" s="358"/>
      <c r="E4" s="358"/>
      <c r="F4" s="360"/>
    </row>
    <row r="5" spans="1:11">
      <c r="A5" s="357" t="s">
        <v>11</v>
      </c>
      <c r="B5" s="358"/>
      <c r="C5" s="358"/>
      <c r="D5" s="358"/>
      <c r="E5" s="358"/>
      <c r="F5" s="360"/>
    </row>
    <row r="6" spans="1:11">
      <c r="A6" s="361"/>
      <c r="B6" s="362"/>
      <c r="C6" s="362"/>
      <c r="D6" s="362"/>
      <c r="E6" s="362"/>
      <c r="F6" s="354"/>
    </row>
    <row r="7" spans="1:11" ht="15.75">
      <c r="A7" s="363" t="s">
        <v>168</v>
      </c>
      <c r="B7" s="364"/>
      <c r="C7" s="364"/>
      <c r="D7" s="364"/>
      <c r="E7" s="364"/>
      <c r="F7" s="365"/>
    </row>
    <row r="8" spans="1:11">
      <c r="A8" s="366"/>
      <c r="B8" s="367"/>
      <c r="C8" s="368"/>
      <c r="D8" s="369"/>
      <c r="E8" s="368"/>
      <c r="F8" s="370"/>
    </row>
    <row r="9" spans="1:11">
      <c r="A9" s="371" t="s">
        <v>13</v>
      </c>
      <c r="B9" s="358"/>
      <c r="C9" s="358"/>
      <c r="D9" s="358"/>
      <c r="E9" s="358"/>
      <c r="F9" s="372"/>
    </row>
    <row r="10" spans="1:11" ht="15.75">
      <c r="A10" s="373"/>
      <c r="B10" s="374"/>
      <c r="C10" s="374"/>
      <c r="D10" s="375"/>
      <c r="E10" s="374"/>
      <c r="F10" s="372"/>
    </row>
    <row r="11" spans="1:11" ht="15.75" thickBot="1">
      <c r="A11" s="376" t="s">
        <v>14</v>
      </c>
      <c r="B11" s="377" t="s">
        <v>15</v>
      </c>
      <c r="C11" s="378"/>
      <c r="D11" s="378"/>
      <c r="E11" s="379"/>
      <c r="F11" s="380" t="s">
        <v>16</v>
      </c>
    </row>
    <row r="12" spans="1:11">
      <c r="A12" s="381" t="s">
        <v>17</v>
      </c>
      <c r="B12" s="382" t="str">
        <f>B30</f>
        <v>PRIPRAVLJALNA DELA:</v>
      </c>
      <c r="C12" s="382"/>
      <c r="D12" s="383"/>
      <c r="E12" s="384"/>
      <c r="F12" s="385">
        <f>F40</f>
        <v>0</v>
      </c>
    </row>
    <row r="13" spans="1:11" s="216" customFormat="1">
      <c r="A13" s="386" t="s">
        <v>19</v>
      </c>
      <c r="B13" s="387" t="str">
        <f>B42</f>
        <v>ZEMELJSKA DELA:</v>
      </c>
      <c r="C13" s="387"/>
      <c r="D13" s="388"/>
      <c r="E13" s="389"/>
      <c r="F13" s="390">
        <f>F60</f>
        <v>0</v>
      </c>
      <c r="G13" s="218"/>
      <c r="H13" s="218"/>
      <c r="I13" s="218"/>
      <c r="J13" s="218"/>
      <c r="K13" s="218"/>
    </row>
    <row r="14" spans="1:11">
      <c r="A14" s="386" t="s">
        <v>21</v>
      </c>
      <c r="B14" s="387" t="str">
        <f>B62</f>
        <v>BETONSKA IN ARMIRANO BETONSKA DELA:</v>
      </c>
      <c r="C14" s="387"/>
      <c r="D14" s="388"/>
      <c r="E14" s="389"/>
      <c r="F14" s="390">
        <f>F74</f>
        <v>0</v>
      </c>
    </row>
    <row r="15" spans="1:11">
      <c r="A15" s="386" t="s">
        <v>23</v>
      </c>
      <c r="B15" s="387" t="str">
        <f>B76</f>
        <v>TESARSKA DELA:</v>
      </c>
      <c r="C15" s="387"/>
      <c r="D15" s="388"/>
      <c r="E15" s="389"/>
      <c r="F15" s="390">
        <f>F80</f>
        <v>0</v>
      </c>
    </row>
    <row r="16" spans="1:11">
      <c r="A16" s="386" t="s">
        <v>25</v>
      </c>
      <c r="B16" s="387" t="str">
        <f>B82</f>
        <v>OSTALO H GRADBENIM DELOM:</v>
      </c>
      <c r="C16" s="387"/>
      <c r="D16" s="388"/>
      <c r="E16" s="389"/>
      <c r="F16" s="390">
        <f>F97</f>
        <v>0</v>
      </c>
    </row>
    <row r="17" spans="1:11">
      <c r="A17" s="386" t="s">
        <v>27</v>
      </c>
      <c r="B17" s="387" t="str">
        <f>B99</f>
        <v>STROJNE INŠTALACIJE IN OPREMA:</v>
      </c>
      <c r="C17" s="387"/>
      <c r="D17" s="388"/>
      <c r="E17" s="389"/>
      <c r="F17" s="390">
        <f>F173</f>
        <v>0</v>
      </c>
    </row>
    <row r="18" spans="1:11">
      <c r="A18" s="391"/>
      <c r="B18" s="392" t="s">
        <v>169</v>
      </c>
      <c r="C18" s="393"/>
      <c r="D18" s="394"/>
      <c r="E18" s="395"/>
      <c r="F18" s="396">
        <f>SUM(F12:F17)</f>
        <v>0</v>
      </c>
    </row>
    <row r="19" spans="1:11">
      <c r="A19" s="397"/>
    </row>
    <row r="20" spans="1:11">
      <c r="A20" s="397"/>
      <c r="B20" s="398" t="s">
        <v>170</v>
      </c>
    </row>
    <row r="21" spans="1:11" ht="51.75">
      <c r="A21" s="397"/>
      <c r="B21" s="399" t="s">
        <v>171</v>
      </c>
    </row>
    <row r="22" spans="1:11" ht="64.5">
      <c r="A22" s="397"/>
      <c r="B22" s="399" t="s">
        <v>172</v>
      </c>
    </row>
    <row r="23" spans="1:11" ht="64.5">
      <c r="A23" s="397"/>
      <c r="B23" s="399" t="s">
        <v>173</v>
      </c>
    </row>
    <row r="24" spans="1:11" ht="64.5">
      <c r="A24" s="397"/>
      <c r="B24" s="399" t="s">
        <v>174</v>
      </c>
    </row>
    <row r="25" spans="1:11" ht="26.25">
      <c r="A25" s="397"/>
      <c r="B25" s="399" t="s">
        <v>175</v>
      </c>
    </row>
    <row r="26" spans="1:11">
      <c r="A26" s="397"/>
      <c r="B26" s="399"/>
    </row>
    <row r="27" spans="1:11" ht="15.75">
      <c r="A27" s="355" t="s">
        <v>43</v>
      </c>
      <c r="B27" s="351" t="s">
        <v>176</v>
      </c>
      <c r="C27" s="400"/>
      <c r="D27" s="353"/>
      <c r="E27" s="401"/>
    </row>
    <row r="28" spans="1:11">
      <c r="A28" s="397"/>
    </row>
    <row r="29" spans="1:11" ht="15.75" thickBot="1">
      <c r="A29" s="402" t="s">
        <v>14</v>
      </c>
      <c r="B29" s="403" t="s">
        <v>15</v>
      </c>
      <c r="C29" s="404" t="s">
        <v>177</v>
      </c>
      <c r="D29" s="404" t="s">
        <v>36</v>
      </c>
      <c r="E29" s="510" t="s">
        <v>37</v>
      </c>
      <c r="F29" s="405" t="s">
        <v>16</v>
      </c>
    </row>
    <row r="30" spans="1:11" ht="16.5" thickTop="1">
      <c r="A30" s="406" t="s">
        <v>17</v>
      </c>
      <c r="B30" s="407" t="s">
        <v>178</v>
      </c>
      <c r="C30" s="408"/>
      <c r="D30" s="409"/>
      <c r="E30" s="54"/>
      <c r="F30" s="410"/>
      <c r="G30" s="411"/>
      <c r="H30" s="411"/>
      <c r="I30" s="411"/>
      <c r="J30" s="412"/>
      <c r="K30" s="413"/>
    </row>
    <row r="31" spans="1:11" ht="15.75">
      <c r="A31" s="414"/>
      <c r="B31" s="415"/>
      <c r="C31" s="415"/>
      <c r="D31" s="416"/>
      <c r="E31" s="51"/>
      <c r="F31" s="417"/>
      <c r="G31" s="411"/>
      <c r="H31" s="411"/>
      <c r="I31" s="411"/>
      <c r="J31" s="412"/>
      <c r="K31" s="413"/>
    </row>
    <row r="32" spans="1:11" ht="39">
      <c r="A32" s="418" t="s">
        <v>33</v>
      </c>
      <c r="B32" s="419" t="s">
        <v>179</v>
      </c>
      <c r="C32" s="420" t="s">
        <v>40</v>
      </c>
      <c r="D32" s="421">
        <v>1</v>
      </c>
      <c r="E32" s="51"/>
      <c r="F32" s="417">
        <f>D32*E32</f>
        <v>0</v>
      </c>
      <c r="G32" s="411"/>
      <c r="H32" s="411"/>
      <c r="I32" s="411"/>
      <c r="J32" s="412"/>
      <c r="K32" s="413"/>
    </row>
    <row r="33" spans="1:11" ht="15.75">
      <c r="A33" s="418"/>
      <c r="B33" s="419"/>
      <c r="C33" s="420"/>
      <c r="D33" s="421"/>
      <c r="E33" s="51"/>
      <c r="F33" s="417"/>
      <c r="G33" s="411"/>
      <c r="H33" s="411"/>
      <c r="I33" s="411"/>
      <c r="J33" s="412"/>
      <c r="K33" s="413"/>
    </row>
    <row r="34" spans="1:11" ht="15.75">
      <c r="A34" s="418" t="s">
        <v>41</v>
      </c>
      <c r="B34" s="419" t="s">
        <v>47</v>
      </c>
      <c r="C34" s="420" t="s">
        <v>40</v>
      </c>
      <c r="D34" s="421">
        <v>1</v>
      </c>
      <c r="E34" s="51"/>
      <c r="F34" s="417">
        <f>D34*E34</f>
        <v>0</v>
      </c>
      <c r="G34" s="411"/>
      <c r="H34" s="411"/>
      <c r="I34" s="411"/>
      <c r="J34" s="412"/>
      <c r="K34" s="413"/>
    </row>
    <row r="35" spans="1:11" ht="15.75">
      <c r="A35" s="418"/>
      <c r="B35" s="419"/>
      <c r="C35" s="420"/>
      <c r="D35" s="421"/>
      <c r="E35" s="51"/>
      <c r="F35" s="417"/>
      <c r="G35" s="411"/>
      <c r="H35" s="411"/>
      <c r="I35" s="411"/>
      <c r="J35" s="412"/>
      <c r="K35" s="413"/>
    </row>
    <row r="36" spans="1:11" ht="90">
      <c r="A36" s="418" t="s">
        <v>43</v>
      </c>
      <c r="B36" s="419" t="s">
        <v>180</v>
      </c>
      <c r="C36" s="420" t="s">
        <v>40</v>
      </c>
      <c r="D36" s="421">
        <v>0</v>
      </c>
      <c r="E36" s="51"/>
      <c r="F36" s="417">
        <f>D36*E36</f>
        <v>0</v>
      </c>
      <c r="G36" s="411"/>
      <c r="H36" s="411"/>
      <c r="I36" s="411"/>
      <c r="J36" s="412"/>
      <c r="K36" s="413"/>
    </row>
    <row r="37" spans="1:11" ht="15.75">
      <c r="A37" s="418"/>
      <c r="B37" s="419"/>
      <c r="C37" s="420"/>
      <c r="D37" s="421"/>
      <c r="E37" s="51"/>
      <c r="F37" s="417"/>
      <c r="G37" s="411"/>
      <c r="H37" s="411"/>
      <c r="I37" s="411"/>
      <c r="J37" s="412"/>
      <c r="K37" s="413"/>
    </row>
    <row r="38" spans="1:11" ht="63.75">
      <c r="A38" s="418" t="s">
        <v>46</v>
      </c>
      <c r="B38" s="422" t="s">
        <v>181</v>
      </c>
      <c r="C38" s="420" t="s">
        <v>40</v>
      </c>
      <c r="D38" s="421">
        <v>1</v>
      </c>
      <c r="E38" s="51"/>
      <c r="F38" s="417">
        <f>D38*E38</f>
        <v>0</v>
      </c>
      <c r="G38" s="411"/>
      <c r="H38" s="411"/>
      <c r="I38" s="411"/>
      <c r="J38" s="412"/>
      <c r="K38" s="413"/>
    </row>
    <row r="39" spans="1:11" ht="15.75">
      <c r="A39" s="418"/>
      <c r="B39" s="419"/>
      <c r="C39" s="420"/>
      <c r="D39" s="421"/>
      <c r="E39" s="51"/>
      <c r="F39" s="417"/>
      <c r="G39" s="411"/>
      <c r="H39" s="411"/>
      <c r="I39" s="411"/>
      <c r="J39" s="412"/>
      <c r="K39" s="413"/>
    </row>
    <row r="40" spans="1:11" ht="15.75">
      <c r="A40" s="423" t="s">
        <v>17</v>
      </c>
      <c r="B40" s="424" t="s">
        <v>182</v>
      </c>
      <c r="C40" s="425"/>
      <c r="D40" s="426"/>
      <c r="E40" s="52"/>
      <c r="F40" s="428">
        <f>SUM(F31:F39)</f>
        <v>0</v>
      </c>
      <c r="G40" s="411"/>
      <c r="H40" s="411"/>
      <c r="I40" s="411"/>
      <c r="J40" s="412"/>
      <c r="K40" s="413"/>
    </row>
    <row r="41" spans="1:11" ht="15.75">
      <c r="A41" s="429"/>
      <c r="B41" s="430"/>
      <c r="C41" s="431"/>
      <c r="D41" s="432"/>
      <c r="E41" s="53"/>
      <c r="F41" s="433"/>
      <c r="G41" s="411"/>
      <c r="H41" s="411"/>
      <c r="I41" s="411"/>
      <c r="J41" s="412"/>
      <c r="K41" s="413"/>
    </row>
    <row r="42" spans="1:11" ht="15.75">
      <c r="A42" s="406" t="s">
        <v>19</v>
      </c>
      <c r="B42" s="407" t="s">
        <v>63</v>
      </c>
      <c r="C42" s="408"/>
      <c r="D42" s="409"/>
      <c r="E42" s="54"/>
      <c r="F42" s="410"/>
      <c r="G42" s="411"/>
      <c r="H42" s="411"/>
      <c r="I42" s="411"/>
      <c r="J42" s="412"/>
      <c r="K42" s="413"/>
    </row>
    <row r="43" spans="1:11" ht="15.75">
      <c r="A43" s="434"/>
      <c r="B43" s="435"/>
      <c r="C43" s="420"/>
      <c r="D43" s="421"/>
      <c r="E43" s="51"/>
      <c r="F43" s="417"/>
      <c r="G43" s="411"/>
      <c r="H43" s="411"/>
      <c r="I43" s="411"/>
      <c r="J43" s="412"/>
      <c r="K43" s="413"/>
    </row>
    <row r="44" spans="1:11" ht="51">
      <c r="A44" s="418" t="s">
        <v>33</v>
      </c>
      <c r="B44" s="422" t="s">
        <v>183</v>
      </c>
      <c r="C44" s="420" t="s">
        <v>65</v>
      </c>
      <c r="D44" s="421">
        <f>3*3*2.5</f>
        <v>22.5</v>
      </c>
      <c r="E44" s="51"/>
      <c r="F44" s="417">
        <f>D44*E44</f>
        <v>0</v>
      </c>
      <c r="G44" s="411"/>
      <c r="H44" s="411"/>
      <c r="I44" s="411"/>
      <c r="J44" s="412"/>
      <c r="K44" s="413"/>
    </row>
    <row r="45" spans="1:11" ht="15.75">
      <c r="A45" s="436"/>
      <c r="B45" s="435"/>
      <c r="C45" s="420"/>
      <c r="D45" s="421"/>
      <c r="E45" s="51"/>
      <c r="F45" s="417"/>
      <c r="G45" s="411"/>
      <c r="H45" s="411"/>
      <c r="I45" s="411"/>
      <c r="J45" s="412"/>
      <c r="K45" s="413"/>
    </row>
    <row r="46" spans="1:11" ht="39">
      <c r="A46" s="418" t="s">
        <v>41</v>
      </c>
      <c r="B46" s="419" t="s">
        <v>184</v>
      </c>
      <c r="C46" s="420" t="s">
        <v>40</v>
      </c>
      <c r="D46" s="421">
        <v>1</v>
      </c>
      <c r="E46" s="51"/>
      <c r="F46" s="417">
        <f>D46*E46</f>
        <v>0</v>
      </c>
      <c r="G46" s="411"/>
      <c r="H46" s="411"/>
      <c r="I46" s="411"/>
      <c r="J46" s="412"/>
      <c r="K46" s="413"/>
    </row>
    <row r="47" spans="1:11" ht="15.75">
      <c r="A47" s="418"/>
      <c r="B47" s="422"/>
      <c r="C47" s="420"/>
      <c r="D47" s="421"/>
      <c r="E47" s="51"/>
      <c r="F47" s="417"/>
      <c r="G47" s="411"/>
      <c r="H47" s="411"/>
      <c r="I47" s="411"/>
      <c r="J47" s="412"/>
      <c r="K47" s="413"/>
    </row>
    <row r="48" spans="1:11" ht="25.5">
      <c r="A48" s="418" t="s">
        <v>43</v>
      </c>
      <c r="B48" s="422" t="s">
        <v>185</v>
      </c>
      <c r="C48" s="420" t="s">
        <v>65</v>
      </c>
      <c r="D48" s="421">
        <f>2.5*2.5*0.2</f>
        <v>1.25</v>
      </c>
      <c r="E48" s="51"/>
      <c r="F48" s="417">
        <f>D48*E48</f>
        <v>0</v>
      </c>
      <c r="G48" s="411"/>
      <c r="H48" s="411"/>
      <c r="I48" s="411"/>
      <c r="J48" s="412"/>
      <c r="K48" s="413"/>
    </row>
    <row r="49" spans="1:11" ht="15.75">
      <c r="A49" s="436"/>
      <c r="B49" s="422"/>
      <c r="C49" s="420"/>
      <c r="D49" s="421"/>
      <c r="E49" s="51"/>
      <c r="F49" s="417"/>
      <c r="G49" s="411"/>
      <c r="H49" s="411"/>
      <c r="I49" s="411"/>
      <c r="J49" s="412"/>
      <c r="K49" s="413"/>
    </row>
    <row r="50" spans="1:11" ht="76.5">
      <c r="A50" s="418" t="s">
        <v>46</v>
      </c>
      <c r="B50" s="422" t="s">
        <v>186</v>
      </c>
      <c r="C50" s="420" t="s">
        <v>65</v>
      </c>
      <c r="D50" s="421">
        <f>3*3*0.25+0.8*5*0.4</f>
        <v>3.85</v>
      </c>
      <c r="E50" s="51"/>
      <c r="F50" s="417">
        <f>D50*E50</f>
        <v>0</v>
      </c>
      <c r="G50" s="411"/>
      <c r="H50" s="411"/>
      <c r="I50" s="411"/>
      <c r="J50" s="412"/>
      <c r="K50" s="413"/>
    </row>
    <row r="51" spans="1:11" ht="15.75">
      <c r="A51" s="418"/>
      <c r="B51" s="422"/>
      <c r="C51" s="420"/>
      <c r="D51" s="421"/>
      <c r="E51" s="51"/>
      <c r="F51" s="417"/>
      <c r="G51" s="411"/>
      <c r="H51" s="411"/>
      <c r="I51" s="411"/>
      <c r="J51" s="412"/>
      <c r="K51" s="413"/>
    </row>
    <row r="52" spans="1:11" ht="38.25">
      <c r="A52" s="418" t="s">
        <v>49</v>
      </c>
      <c r="B52" s="422" t="s">
        <v>187</v>
      </c>
      <c r="C52" s="420" t="s">
        <v>65</v>
      </c>
      <c r="D52" s="421">
        <f>D44</f>
        <v>22.5</v>
      </c>
      <c r="E52" s="51"/>
      <c r="F52" s="417">
        <f>D52*E52</f>
        <v>0</v>
      </c>
      <c r="G52" s="411"/>
      <c r="H52" s="411"/>
      <c r="I52" s="411"/>
      <c r="J52" s="412"/>
      <c r="K52" s="413"/>
    </row>
    <row r="53" spans="1:11" ht="15.75">
      <c r="A53" s="436"/>
      <c r="B53" s="422"/>
      <c r="C53" s="420"/>
      <c r="D53" s="421"/>
      <c r="E53" s="51"/>
      <c r="F53" s="417"/>
      <c r="G53" s="411"/>
      <c r="H53" s="411"/>
      <c r="I53" s="411"/>
      <c r="J53" s="412"/>
      <c r="K53" s="413"/>
    </row>
    <row r="54" spans="1:11" ht="38.25">
      <c r="A54" s="418" t="s">
        <v>51</v>
      </c>
      <c r="B54" s="422" t="s">
        <v>188</v>
      </c>
      <c r="C54" s="420" t="s">
        <v>65</v>
      </c>
      <c r="D54" s="421">
        <v>3</v>
      </c>
      <c r="E54" s="51"/>
      <c r="F54" s="417">
        <f>D54*E54</f>
        <v>0</v>
      </c>
      <c r="G54" s="411"/>
      <c r="H54" s="411"/>
      <c r="I54" s="411"/>
      <c r="J54" s="412"/>
      <c r="K54" s="413"/>
    </row>
    <row r="55" spans="1:11" ht="15.75">
      <c r="A55" s="418"/>
      <c r="B55" s="422"/>
      <c r="C55" s="420"/>
      <c r="D55" s="421"/>
      <c r="E55" s="51"/>
      <c r="F55" s="417"/>
      <c r="G55" s="411"/>
      <c r="H55" s="411"/>
      <c r="I55" s="411"/>
      <c r="J55" s="412"/>
      <c r="K55" s="413"/>
    </row>
    <row r="56" spans="1:11" ht="38.25">
      <c r="A56" s="418" t="s">
        <v>54</v>
      </c>
      <c r="B56" s="422" t="s">
        <v>189</v>
      </c>
      <c r="C56" s="420" t="s">
        <v>53</v>
      </c>
      <c r="D56" s="421">
        <v>100</v>
      </c>
      <c r="E56" s="51"/>
      <c r="F56" s="417">
        <f>D56*E56</f>
        <v>0</v>
      </c>
      <c r="G56" s="411"/>
      <c r="H56" s="411"/>
      <c r="I56" s="411"/>
      <c r="J56" s="412"/>
      <c r="K56" s="413"/>
    </row>
    <row r="57" spans="1:11" ht="15.75">
      <c r="A57" s="418"/>
      <c r="B57" s="422"/>
      <c r="C57" s="420"/>
      <c r="D57" s="421"/>
      <c r="E57" s="51"/>
      <c r="F57" s="417"/>
      <c r="G57" s="411"/>
      <c r="H57" s="411"/>
      <c r="I57" s="411"/>
      <c r="J57" s="412"/>
      <c r="K57" s="413"/>
    </row>
    <row r="58" spans="1:11" ht="102">
      <c r="A58" s="418" t="s">
        <v>57</v>
      </c>
      <c r="B58" s="422" t="s">
        <v>190</v>
      </c>
      <c r="C58" s="420" t="s">
        <v>40</v>
      </c>
      <c r="D58" s="421">
        <v>1</v>
      </c>
      <c r="E58" s="51"/>
      <c r="F58" s="417">
        <f>D58*E58</f>
        <v>0</v>
      </c>
      <c r="G58" s="411"/>
      <c r="H58" s="411"/>
      <c r="I58" s="411"/>
      <c r="J58" s="412"/>
      <c r="K58" s="413"/>
    </row>
    <row r="59" spans="1:11" ht="15.75">
      <c r="A59" s="436"/>
      <c r="B59" s="437"/>
      <c r="C59" s="438"/>
      <c r="D59" s="439"/>
      <c r="E59" s="55"/>
      <c r="F59" s="440"/>
      <c r="G59" s="411"/>
      <c r="H59" s="411"/>
      <c r="I59" s="411"/>
      <c r="J59" s="412"/>
      <c r="K59" s="413"/>
    </row>
    <row r="60" spans="1:11" ht="15.75">
      <c r="A60" s="423" t="s">
        <v>19</v>
      </c>
      <c r="B60" s="424" t="s">
        <v>88</v>
      </c>
      <c r="C60" s="425"/>
      <c r="D60" s="426"/>
      <c r="E60" s="52"/>
      <c r="F60" s="428">
        <f>SUM(F43:F59)</f>
        <v>0</v>
      </c>
      <c r="G60" s="411"/>
      <c r="H60" s="411"/>
      <c r="I60" s="411"/>
      <c r="J60" s="412"/>
      <c r="K60" s="413"/>
    </row>
    <row r="61" spans="1:11" ht="15.75">
      <c r="A61" s="429"/>
      <c r="B61" s="430"/>
      <c r="C61" s="431"/>
      <c r="D61" s="432"/>
      <c r="E61" s="53"/>
      <c r="F61" s="433"/>
      <c r="G61" s="411"/>
      <c r="H61" s="411"/>
      <c r="I61" s="411"/>
      <c r="J61" s="412"/>
      <c r="K61" s="413"/>
    </row>
    <row r="62" spans="1:11" ht="15.75">
      <c r="A62" s="406" t="s">
        <v>21</v>
      </c>
      <c r="B62" s="407" t="s">
        <v>191</v>
      </c>
      <c r="C62" s="408"/>
      <c r="D62" s="409"/>
      <c r="E62" s="54"/>
      <c r="F62" s="410"/>
      <c r="G62" s="411"/>
      <c r="H62" s="411"/>
      <c r="I62" s="411"/>
      <c r="J62" s="412"/>
      <c r="K62" s="413"/>
    </row>
    <row r="63" spans="1:11" ht="15.75">
      <c r="A63" s="436"/>
      <c r="B63" s="435"/>
      <c r="C63" s="420"/>
      <c r="D63" s="421"/>
      <c r="E63" s="51"/>
      <c r="F63" s="417"/>
      <c r="G63" s="411"/>
      <c r="H63" s="411"/>
      <c r="I63" s="411"/>
      <c r="J63" s="412"/>
      <c r="K63" s="413"/>
    </row>
    <row r="64" spans="1:11" ht="39">
      <c r="A64" s="418" t="s">
        <v>33</v>
      </c>
      <c r="B64" s="441" t="s">
        <v>192</v>
      </c>
      <c r="C64" s="420" t="s">
        <v>65</v>
      </c>
      <c r="D64" s="421">
        <f>2.5*2.5*0.2+(2.5*2.5-3.14*1.6*1.6/4)*0.2</f>
        <v>2.0980799999999999</v>
      </c>
      <c r="E64" s="51"/>
      <c r="F64" s="417">
        <f>D64*E64</f>
        <v>0</v>
      </c>
      <c r="G64" s="411"/>
      <c r="H64" s="411"/>
      <c r="I64" s="411"/>
      <c r="J64" s="412"/>
      <c r="K64" s="413"/>
    </row>
    <row r="65" spans="1:11" ht="15.75">
      <c r="A65" s="436"/>
      <c r="B65" s="442"/>
      <c r="C65" s="420"/>
      <c r="D65" s="421"/>
      <c r="E65" s="51"/>
      <c r="F65" s="417"/>
      <c r="G65" s="411"/>
      <c r="H65" s="411"/>
      <c r="I65" s="411"/>
      <c r="J65" s="412"/>
      <c r="K65" s="413"/>
    </row>
    <row r="66" spans="1:11" ht="51">
      <c r="A66" s="418" t="s">
        <v>193</v>
      </c>
      <c r="B66" s="442" t="s">
        <v>194</v>
      </c>
      <c r="C66" s="420" t="s">
        <v>65</v>
      </c>
      <c r="D66" s="421">
        <v>0.4</v>
      </c>
      <c r="E66" s="51"/>
      <c r="F66" s="417">
        <f>D66*E66</f>
        <v>0</v>
      </c>
      <c r="G66" s="411"/>
      <c r="H66" s="411"/>
      <c r="I66" s="411"/>
      <c r="J66" s="412"/>
      <c r="K66" s="413"/>
    </row>
    <row r="67" spans="1:11" ht="15.75">
      <c r="A67" s="418"/>
      <c r="B67" s="442"/>
      <c r="C67" s="420"/>
      <c r="D67" s="421"/>
      <c r="E67" s="51"/>
      <c r="F67" s="417"/>
      <c r="G67" s="411"/>
      <c r="H67" s="411"/>
      <c r="I67" s="411"/>
      <c r="J67" s="412"/>
      <c r="K67" s="413"/>
    </row>
    <row r="68" spans="1:11" ht="114.75">
      <c r="A68" s="436" t="s">
        <v>195</v>
      </c>
      <c r="B68" s="442" t="s">
        <v>196</v>
      </c>
      <c r="C68" s="420" t="s">
        <v>40</v>
      </c>
      <c r="D68" s="421">
        <v>1</v>
      </c>
      <c r="E68" s="51"/>
      <c r="F68" s="417">
        <f>D68*E68</f>
        <v>0</v>
      </c>
      <c r="G68" s="411"/>
      <c r="H68" s="411"/>
      <c r="I68" s="411"/>
      <c r="J68" s="412"/>
      <c r="K68" s="413"/>
    </row>
    <row r="69" spans="1:11" ht="15.75">
      <c r="A69" s="418"/>
      <c r="B69" s="422"/>
      <c r="C69" s="420"/>
      <c r="D69" s="443"/>
      <c r="E69" s="51"/>
      <c r="F69" s="417"/>
      <c r="G69" s="411"/>
      <c r="H69" s="411"/>
      <c r="I69" s="411"/>
      <c r="J69" s="412"/>
      <c r="K69" s="413"/>
    </row>
    <row r="70" spans="1:11" ht="38.25">
      <c r="A70" s="418" t="s">
        <v>46</v>
      </c>
      <c r="B70" s="422" t="s">
        <v>197</v>
      </c>
      <c r="C70" s="420"/>
      <c r="D70" s="421"/>
      <c r="E70" s="51"/>
      <c r="F70" s="417"/>
      <c r="G70" s="411"/>
      <c r="H70" s="411"/>
      <c r="I70" s="411"/>
      <c r="J70" s="412"/>
      <c r="K70" s="413"/>
    </row>
    <row r="71" spans="1:11" ht="15.75">
      <c r="A71" s="418"/>
      <c r="B71" s="442" t="s">
        <v>198</v>
      </c>
      <c r="C71" s="420" t="s">
        <v>199</v>
      </c>
      <c r="D71" s="421">
        <v>20</v>
      </c>
      <c r="E71" s="51"/>
      <c r="F71" s="417">
        <f>D71*E71</f>
        <v>0</v>
      </c>
      <c r="G71" s="411"/>
      <c r="H71" s="411"/>
      <c r="I71" s="411"/>
      <c r="J71" s="412"/>
      <c r="K71" s="413"/>
    </row>
    <row r="72" spans="1:11" ht="15.75">
      <c r="A72" s="418"/>
      <c r="B72" s="442" t="s">
        <v>200</v>
      </c>
      <c r="C72" s="420" t="s">
        <v>199</v>
      </c>
      <c r="D72" s="421">
        <v>10</v>
      </c>
      <c r="E72" s="51"/>
      <c r="F72" s="417">
        <f>D72*E72</f>
        <v>0</v>
      </c>
      <c r="G72" s="411"/>
      <c r="H72" s="411"/>
      <c r="I72" s="411"/>
      <c r="J72" s="412"/>
      <c r="K72" s="413"/>
    </row>
    <row r="73" spans="1:11" ht="15.75">
      <c r="A73" s="418"/>
      <c r="B73" s="442"/>
      <c r="C73" s="420"/>
      <c r="D73" s="421"/>
      <c r="E73" s="51"/>
      <c r="F73" s="417"/>
      <c r="G73" s="411"/>
      <c r="H73" s="411"/>
      <c r="I73" s="411"/>
      <c r="J73" s="412"/>
      <c r="K73" s="413"/>
    </row>
    <row r="74" spans="1:11" ht="15.75">
      <c r="A74" s="423" t="s">
        <v>21</v>
      </c>
      <c r="B74" s="424" t="s">
        <v>201</v>
      </c>
      <c r="C74" s="425"/>
      <c r="D74" s="426"/>
      <c r="E74" s="52"/>
      <c r="F74" s="428">
        <f>SUM(F63:F73)</f>
        <v>0</v>
      </c>
      <c r="G74" s="411"/>
      <c r="H74" s="411"/>
      <c r="I74" s="411"/>
      <c r="J74" s="412"/>
      <c r="K74" s="413"/>
    </row>
    <row r="75" spans="1:11" ht="15.75">
      <c r="A75" s="429"/>
      <c r="B75" s="430"/>
      <c r="C75" s="431"/>
      <c r="D75" s="432"/>
      <c r="E75" s="53"/>
      <c r="F75" s="433"/>
      <c r="G75" s="411"/>
      <c r="H75" s="411"/>
      <c r="I75" s="411"/>
      <c r="J75" s="412"/>
      <c r="K75" s="413"/>
    </row>
    <row r="76" spans="1:11" ht="15.75">
      <c r="A76" s="406" t="s">
        <v>23</v>
      </c>
      <c r="B76" s="407" t="s">
        <v>202</v>
      </c>
      <c r="C76" s="408"/>
      <c r="D76" s="409"/>
      <c r="E76" s="54"/>
      <c r="F76" s="410"/>
      <c r="G76" s="411"/>
      <c r="H76" s="411"/>
      <c r="I76" s="411"/>
      <c r="J76" s="412"/>
      <c r="K76" s="413"/>
    </row>
    <row r="77" spans="1:11" ht="15.75">
      <c r="A77" s="414"/>
      <c r="B77" s="444"/>
      <c r="C77" s="445"/>
      <c r="D77" s="446"/>
      <c r="E77" s="51"/>
      <c r="F77" s="417"/>
      <c r="G77" s="411"/>
      <c r="H77" s="411"/>
      <c r="I77" s="411"/>
      <c r="J77" s="412"/>
      <c r="K77" s="413"/>
    </row>
    <row r="78" spans="1:11" ht="63.75">
      <c r="A78" s="418" t="s">
        <v>33</v>
      </c>
      <c r="B78" s="422" t="s">
        <v>203</v>
      </c>
      <c r="C78" s="447" t="s">
        <v>53</v>
      </c>
      <c r="D78" s="416">
        <v>24</v>
      </c>
      <c r="E78" s="51"/>
      <c r="F78" s="417">
        <f>D78*E78</f>
        <v>0</v>
      </c>
      <c r="G78" s="411"/>
      <c r="H78" s="411"/>
      <c r="I78" s="411"/>
      <c r="J78" s="412"/>
      <c r="K78" s="413"/>
    </row>
    <row r="79" spans="1:11" ht="15.75">
      <c r="A79" s="418"/>
      <c r="B79" s="422"/>
      <c r="C79" s="447"/>
      <c r="D79" s="416"/>
      <c r="E79" s="51"/>
      <c r="F79" s="417"/>
      <c r="G79" s="411"/>
      <c r="H79" s="411"/>
      <c r="I79" s="411"/>
      <c r="J79" s="412"/>
      <c r="K79" s="413"/>
    </row>
    <row r="80" spans="1:11" ht="15.75">
      <c r="A80" s="423" t="s">
        <v>23</v>
      </c>
      <c r="B80" s="424" t="s">
        <v>204</v>
      </c>
      <c r="C80" s="425"/>
      <c r="D80" s="426"/>
      <c r="E80" s="52"/>
      <c r="F80" s="428">
        <f>SUM(F77:F79)</f>
        <v>0</v>
      </c>
      <c r="G80" s="411"/>
      <c r="H80" s="411"/>
      <c r="I80" s="411"/>
      <c r="J80" s="412"/>
      <c r="K80" s="413"/>
    </row>
    <row r="81" spans="1:11" ht="15.75">
      <c r="A81" s="429"/>
      <c r="B81" s="430"/>
      <c r="C81" s="431"/>
      <c r="D81" s="432"/>
      <c r="E81" s="53"/>
      <c r="F81" s="433"/>
      <c r="G81" s="411"/>
      <c r="H81" s="411"/>
      <c r="I81" s="411"/>
      <c r="J81" s="412"/>
      <c r="K81" s="413"/>
    </row>
    <row r="82" spans="1:11" ht="15.75">
      <c r="A82" s="406" t="s">
        <v>25</v>
      </c>
      <c r="B82" s="407" t="s">
        <v>205</v>
      </c>
      <c r="C82" s="408"/>
      <c r="D82" s="409"/>
      <c r="E82" s="54"/>
      <c r="F82" s="410"/>
      <c r="G82" s="411"/>
      <c r="H82" s="411"/>
      <c r="I82" s="411"/>
      <c r="J82" s="412"/>
      <c r="K82" s="413"/>
    </row>
    <row r="83" spans="1:11" ht="15.75">
      <c r="A83" s="414"/>
      <c r="B83" s="448"/>
      <c r="C83" s="415"/>
      <c r="D83" s="449"/>
      <c r="E83" s="56"/>
      <c r="F83" s="417"/>
      <c r="G83" s="411"/>
      <c r="H83" s="411"/>
      <c r="I83" s="411"/>
      <c r="J83" s="412"/>
      <c r="K83" s="413"/>
    </row>
    <row r="84" spans="1:11" ht="25.5">
      <c r="A84" s="450" t="s">
        <v>33</v>
      </c>
      <c r="B84" s="451" t="s">
        <v>206</v>
      </c>
      <c r="C84" s="415" t="s">
        <v>110</v>
      </c>
      <c r="D84" s="452">
        <v>10</v>
      </c>
      <c r="E84" s="57"/>
      <c r="F84" s="417">
        <f>D84*E84</f>
        <v>0</v>
      </c>
      <c r="G84" s="411"/>
      <c r="H84" s="411"/>
      <c r="I84" s="453"/>
      <c r="J84" s="412"/>
      <c r="K84" s="413"/>
    </row>
    <row r="85" spans="1:11" ht="15.75">
      <c r="A85" s="414"/>
      <c r="B85" s="448"/>
      <c r="C85" s="415"/>
      <c r="D85" s="452"/>
      <c r="E85" s="57"/>
      <c r="F85" s="417"/>
      <c r="G85" s="411"/>
      <c r="H85" s="411"/>
      <c r="I85" s="411"/>
      <c r="J85" s="412"/>
      <c r="K85" s="413"/>
    </row>
    <row r="86" spans="1:11" ht="38.25">
      <c r="A86" s="450" t="s">
        <v>41</v>
      </c>
      <c r="B86" s="454" t="s">
        <v>207</v>
      </c>
      <c r="C86" s="455" t="s">
        <v>110</v>
      </c>
      <c r="D86" s="452">
        <v>10</v>
      </c>
      <c r="E86" s="57"/>
      <c r="F86" s="417">
        <f>D86*E86</f>
        <v>0</v>
      </c>
      <c r="G86" s="411"/>
      <c r="H86" s="453"/>
      <c r="I86" s="453"/>
      <c r="J86" s="412"/>
      <c r="K86" s="413"/>
    </row>
    <row r="87" spans="1:11" ht="15.75">
      <c r="A87" s="414"/>
      <c r="B87" s="448"/>
      <c r="C87" s="415"/>
      <c r="D87" s="452"/>
      <c r="E87" s="57"/>
      <c r="F87" s="417"/>
      <c r="G87" s="453"/>
      <c r="H87" s="453"/>
      <c r="I87" s="453"/>
      <c r="J87" s="412"/>
      <c r="K87" s="413"/>
    </row>
    <row r="88" spans="1:11" ht="76.5">
      <c r="A88" s="450" t="s">
        <v>43</v>
      </c>
      <c r="B88" s="451" t="s">
        <v>208</v>
      </c>
      <c r="C88" s="415" t="s">
        <v>40</v>
      </c>
      <c r="D88" s="452">
        <v>0</v>
      </c>
      <c r="E88" s="57"/>
      <c r="F88" s="417">
        <f>D88*E88</f>
        <v>0</v>
      </c>
      <c r="G88" s="411"/>
      <c r="H88" s="411"/>
      <c r="I88" s="411"/>
      <c r="J88" s="412"/>
      <c r="K88" s="413"/>
    </row>
    <row r="89" spans="1:11" ht="15.75">
      <c r="A89" s="414"/>
      <c r="B89" s="448"/>
      <c r="C89" s="415"/>
      <c r="D89" s="452"/>
      <c r="E89" s="57"/>
      <c r="F89" s="417"/>
      <c r="G89" s="411"/>
      <c r="H89" s="411"/>
      <c r="I89" s="411"/>
      <c r="J89" s="412"/>
      <c r="K89" s="413"/>
    </row>
    <row r="90" spans="1:11" ht="51">
      <c r="A90" s="450" t="s">
        <v>46</v>
      </c>
      <c r="B90" s="451" t="s">
        <v>209</v>
      </c>
      <c r="C90" s="415" t="s">
        <v>40</v>
      </c>
      <c r="D90" s="452">
        <v>0</v>
      </c>
      <c r="E90" s="57"/>
      <c r="F90" s="417">
        <f>D90*E90</f>
        <v>0</v>
      </c>
      <c r="G90" s="411"/>
      <c r="H90" s="411"/>
      <c r="I90" s="411"/>
      <c r="J90" s="412"/>
      <c r="K90" s="413"/>
    </row>
    <row r="91" spans="1:11" ht="15.75">
      <c r="A91" s="414"/>
      <c r="B91" s="448"/>
      <c r="C91" s="415"/>
      <c r="D91" s="452"/>
      <c r="E91" s="57"/>
      <c r="F91" s="417"/>
      <c r="G91" s="411"/>
      <c r="H91" s="411"/>
      <c r="I91" s="411"/>
      <c r="J91" s="412"/>
      <c r="K91" s="413"/>
    </row>
    <row r="92" spans="1:11" ht="25.5">
      <c r="A92" s="450" t="s">
        <v>49</v>
      </c>
      <c r="B92" s="451" t="s">
        <v>210</v>
      </c>
      <c r="C92" s="415"/>
      <c r="D92" s="452"/>
      <c r="E92" s="57"/>
      <c r="F92" s="417"/>
      <c r="G92" s="411"/>
      <c r="H92" s="411"/>
      <c r="I92" s="411"/>
      <c r="J92" s="412"/>
      <c r="K92" s="413"/>
    </row>
    <row r="93" spans="1:11" ht="15.75">
      <c r="A93" s="450"/>
      <c r="B93" s="448" t="s">
        <v>211</v>
      </c>
      <c r="C93" s="415" t="s">
        <v>110</v>
      </c>
      <c r="D93" s="452">
        <v>8</v>
      </c>
      <c r="E93" s="57"/>
      <c r="F93" s="417">
        <f>D93*E93</f>
        <v>0</v>
      </c>
      <c r="G93" s="411"/>
      <c r="H93" s="411"/>
      <c r="I93" s="411"/>
      <c r="J93" s="412"/>
      <c r="K93" s="413"/>
    </row>
    <row r="94" spans="1:11" ht="15.75">
      <c r="A94" s="414"/>
      <c r="B94" s="448" t="s">
        <v>212</v>
      </c>
      <c r="C94" s="415" t="s">
        <v>110</v>
      </c>
      <c r="D94" s="452">
        <v>8</v>
      </c>
      <c r="E94" s="57"/>
      <c r="F94" s="417">
        <f>D94*E94</f>
        <v>0</v>
      </c>
      <c r="G94" s="411"/>
      <c r="H94" s="411"/>
      <c r="I94" s="411"/>
      <c r="J94" s="412"/>
      <c r="K94" s="413"/>
    </row>
    <row r="95" spans="1:11" ht="15.75">
      <c r="A95" s="450"/>
      <c r="B95" s="448" t="s">
        <v>213</v>
      </c>
      <c r="C95" s="415" t="s">
        <v>110</v>
      </c>
      <c r="D95" s="452">
        <v>8</v>
      </c>
      <c r="E95" s="57"/>
      <c r="F95" s="417">
        <f>D95*E95</f>
        <v>0</v>
      </c>
      <c r="G95" s="411"/>
      <c r="H95" s="411"/>
      <c r="I95" s="411"/>
      <c r="J95" s="412"/>
      <c r="K95" s="413"/>
    </row>
    <row r="96" spans="1:11" ht="15.75">
      <c r="A96" s="450"/>
      <c r="B96" s="451"/>
      <c r="C96" s="415"/>
      <c r="D96" s="456"/>
      <c r="E96" s="51"/>
      <c r="F96" s="417"/>
      <c r="G96" s="411"/>
      <c r="H96" s="411"/>
      <c r="I96" s="411"/>
      <c r="J96" s="412"/>
      <c r="K96" s="413"/>
    </row>
    <row r="97" spans="1:11" ht="15.75">
      <c r="A97" s="423" t="s">
        <v>25</v>
      </c>
      <c r="B97" s="424" t="s">
        <v>214</v>
      </c>
      <c r="C97" s="425"/>
      <c r="D97" s="426"/>
      <c r="E97" s="52"/>
      <c r="F97" s="428">
        <f>SUM(F83:F96)</f>
        <v>0</v>
      </c>
      <c r="G97" s="411"/>
      <c r="H97" s="411"/>
      <c r="I97" s="411"/>
      <c r="J97" s="412"/>
      <c r="K97" s="413"/>
    </row>
    <row r="98" spans="1:11" ht="15.75">
      <c r="A98" s="429"/>
      <c r="B98" s="430"/>
      <c r="C98" s="431"/>
      <c r="D98" s="432"/>
      <c r="E98" s="53"/>
      <c r="F98" s="433"/>
      <c r="G98" s="411"/>
      <c r="H98" s="411"/>
      <c r="I98" s="411"/>
      <c r="J98" s="412"/>
      <c r="K98" s="413"/>
    </row>
    <row r="99" spans="1:11" ht="15.75">
      <c r="A99" s="406" t="s">
        <v>27</v>
      </c>
      <c r="B99" s="407" t="s">
        <v>215</v>
      </c>
      <c r="C99" s="408"/>
      <c r="D99" s="409"/>
      <c r="E99" s="54"/>
      <c r="F99" s="410"/>
      <c r="G99" s="457"/>
      <c r="H99" s="457"/>
      <c r="I99" s="457"/>
      <c r="J99" s="458"/>
      <c r="K99" s="459"/>
    </row>
    <row r="100" spans="1:11" ht="15.75">
      <c r="A100" s="460"/>
      <c r="B100" s="448"/>
      <c r="C100" s="415"/>
      <c r="D100" s="449"/>
      <c r="E100" s="58"/>
      <c r="F100" s="417"/>
      <c r="G100" s="457"/>
      <c r="H100" s="457"/>
      <c r="I100" s="457"/>
      <c r="J100" s="458"/>
      <c r="K100" s="459"/>
    </row>
    <row r="101" spans="1:11" ht="114.75">
      <c r="A101" s="460"/>
      <c r="B101" s="451" t="s">
        <v>216</v>
      </c>
      <c r="C101" s="415"/>
      <c r="D101" s="452"/>
      <c r="E101" s="58"/>
      <c r="F101" s="417"/>
      <c r="G101" s="461"/>
      <c r="H101" s="461"/>
      <c r="I101" s="461"/>
      <c r="J101" s="462"/>
      <c r="K101" s="459"/>
    </row>
    <row r="102" spans="1:11" ht="15.75">
      <c r="A102" s="460"/>
      <c r="B102" s="448"/>
      <c r="C102" s="415"/>
      <c r="D102" s="452"/>
      <c r="E102" s="56"/>
      <c r="F102" s="417"/>
      <c r="G102" s="457"/>
      <c r="H102" s="457"/>
      <c r="I102" s="457"/>
      <c r="J102" s="458"/>
      <c r="K102" s="459"/>
    </row>
    <row r="103" spans="1:11" ht="89.25">
      <c r="A103" s="414" t="s">
        <v>33</v>
      </c>
      <c r="B103" s="451" t="s">
        <v>217</v>
      </c>
      <c r="C103" s="415" t="s">
        <v>40</v>
      </c>
      <c r="D103" s="463">
        <v>1</v>
      </c>
      <c r="E103" s="51"/>
      <c r="F103" s="417">
        <f>D103*E103</f>
        <v>0</v>
      </c>
      <c r="G103" s="457"/>
      <c r="H103" s="457"/>
      <c r="I103" s="457"/>
      <c r="J103" s="458"/>
      <c r="K103" s="459"/>
    </row>
    <row r="104" spans="1:11" ht="15.75">
      <c r="A104" s="414"/>
      <c r="B104" s="451"/>
      <c r="C104" s="415"/>
      <c r="D104" s="463"/>
      <c r="E104" s="51"/>
      <c r="F104" s="417"/>
      <c r="G104" s="457"/>
      <c r="H104" s="457"/>
      <c r="I104" s="457"/>
      <c r="J104" s="458"/>
      <c r="K104" s="459"/>
    </row>
    <row r="105" spans="1:11" ht="38.25">
      <c r="A105" s="414" t="s">
        <v>41</v>
      </c>
      <c r="B105" s="451" t="s">
        <v>218</v>
      </c>
      <c r="C105" s="415" t="s">
        <v>40</v>
      </c>
      <c r="D105" s="463">
        <v>1</v>
      </c>
      <c r="E105" s="51"/>
      <c r="F105" s="417">
        <f>D105*E105</f>
        <v>0</v>
      </c>
      <c r="G105" s="457"/>
      <c r="H105" s="457"/>
      <c r="I105" s="457"/>
      <c r="J105" s="458"/>
      <c r="K105" s="459"/>
    </row>
    <row r="106" spans="1:11" ht="15.75">
      <c r="A106" s="414"/>
      <c r="B106" s="451"/>
      <c r="C106" s="415"/>
      <c r="D106" s="463"/>
      <c r="E106" s="51"/>
      <c r="F106" s="417"/>
      <c r="G106" s="457"/>
      <c r="H106" s="457"/>
      <c r="I106" s="457"/>
      <c r="J106" s="458"/>
      <c r="K106" s="459"/>
    </row>
    <row r="107" spans="1:11" ht="51">
      <c r="A107" s="414" t="s">
        <v>43</v>
      </c>
      <c r="B107" s="451" t="s">
        <v>219</v>
      </c>
      <c r="C107" s="415" t="s">
        <v>40</v>
      </c>
      <c r="D107" s="463">
        <v>3</v>
      </c>
      <c r="E107" s="51"/>
      <c r="F107" s="417">
        <f>D107*E107</f>
        <v>0</v>
      </c>
      <c r="G107" s="457"/>
      <c r="H107" s="457"/>
      <c r="I107" s="457"/>
      <c r="J107" s="458"/>
      <c r="K107" s="459"/>
    </row>
    <row r="108" spans="1:11" ht="15.75">
      <c r="A108" s="414"/>
      <c r="B108" s="451"/>
      <c r="C108" s="415"/>
      <c r="D108" s="463"/>
      <c r="E108" s="51"/>
      <c r="F108" s="417"/>
      <c r="G108" s="457"/>
      <c r="H108" s="457"/>
      <c r="I108" s="457"/>
      <c r="J108" s="458"/>
      <c r="K108" s="459"/>
    </row>
    <row r="109" spans="1:11" ht="114.75">
      <c r="A109" s="414" t="s">
        <v>46</v>
      </c>
      <c r="B109" s="451" t="s">
        <v>220</v>
      </c>
      <c r="C109" s="415" t="s">
        <v>40</v>
      </c>
      <c r="D109" s="463">
        <v>1</v>
      </c>
      <c r="E109" s="51"/>
      <c r="F109" s="417">
        <f>D109*E109</f>
        <v>0</v>
      </c>
      <c r="G109" s="457"/>
      <c r="H109" s="457"/>
      <c r="I109" s="457"/>
      <c r="J109" s="458"/>
      <c r="K109" s="459"/>
    </row>
    <row r="110" spans="1:11" ht="15.75">
      <c r="A110" s="414"/>
      <c r="B110" s="451"/>
      <c r="C110" s="415"/>
      <c r="D110" s="463"/>
      <c r="E110" s="51"/>
      <c r="F110" s="417"/>
      <c r="G110" s="457"/>
      <c r="H110" s="457"/>
      <c r="I110" s="457"/>
      <c r="J110" s="458"/>
      <c r="K110" s="459"/>
    </row>
    <row r="111" spans="1:11" ht="89.25">
      <c r="A111" s="414" t="s">
        <v>49</v>
      </c>
      <c r="B111" s="451" t="s">
        <v>221</v>
      </c>
      <c r="C111" s="415" t="s">
        <v>40</v>
      </c>
      <c r="D111" s="463">
        <v>1</v>
      </c>
      <c r="E111" s="51"/>
      <c r="F111" s="417">
        <f>D111*E111</f>
        <v>0</v>
      </c>
      <c r="G111" s="457"/>
      <c r="H111" s="457"/>
      <c r="I111" s="457"/>
      <c r="J111" s="458"/>
      <c r="K111" s="459"/>
    </row>
    <row r="112" spans="1:11" ht="15.75">
      <c r="A112" s="414"/>
      <c r="B112" s="451"/>
      <c r="C112" s="415"/>
      <c r="D112" s="463"/>
      <c r="E112" s="51"/>
      <c r="F112" s="417"/>
      <c r="G112" s="457"/>
      <c r="H112" s="457"/>
      <c r="I112" s="457"/>
      <c r="J112" s="458"/>
      <c r="K112" s="459"/>
    </row>
    <row r="113" spans="1:11" ht="51">
      <c r="A113" s="414" t="s">
        <v>51</v>
      </c>
      <c r="B113" s="451" t="s">
        <v>222</v>
      </c>
      <c r="C113" s="415" t="s">
        <v>40</v>
      </c>
      <c r="D113" s="463">
        <v>1</v>
      </c>
      <c r="E113" s="51"/>
      <c r="F113" s="417">
        <f>D113*E113</f>
        <v>0</v>
      </c>
      <c r="G113" s="457"/>
      <c r="H113" s="457"/>
      <c r="I113" s="457"/>
      <c r="J113" s="458"/>
      <c r="K113" s="459"/>
    </row>
    <row r="114" spans="1:11" ht="15.75">
      <c r="A114" s="460"/>
      <c r="B114" s="448"/>
      <c r="C114" s="415"/>
      <c r="D114" s="452"/>
      <c r="E114" s="56"/>
      <c r="F114" s="417"/>
      <c r="G114" s="457"/>
      <c r="H114" s="457"/>
      <c r="I114" s="457"/>
      <c r="J114" s="458"/>
      <c r="K114" s="459"/>
    </row>
    <row r="115" spans="1:11" ht="15.75">
      <c r="A115" s="450"/>
      <c r="B115" s="464" t="s">
        <v>223</v>
      </c>
      <c r="C115" s="465"/>
      <c r="D115" s="466"/>
      <c r="E115" s="55"/>
      <c r="F115" s="440"/>
      <c r="G115" s="457"/>
      <c r="H115" s="457"/>
      <c r="I115" s="457"/>
      <c r="J115" s="412"/>
      <c r="K115" s="413"/>
    </row>
    <row r="116" spans="1:11" ht="15.75">
      <c r="A116" s="450"/>
      <c r="B116" s="464"/>
      <c r="C116" s="465"/>
      <c r="D116" s="466"/>
      <c r="E116" s="55"/>
      <c r="F116" s="440"/>
      <c r="G116" s="457"/>
      <c r="H116" s="457"/>
      <c r="I116" s="457"/>
      <c r="J116" s="412"/>
      <c r="K116" s="413"/>
    </row>
    <row r="117" spans="1:11" ht="280.5">
      <c r="A117" s="450"/>
      <c r="B117" s="467" t="s">
        <v>224</v>
      </c>
      <c r="C117" s="415"/>
      <c r="D117" s="452"/>
      <c r="E117" s="51"/>
      <c r="F117" s="417"/>
      <c r="G117" s="457"/>
      <c r="H117" s="457"/>
      <c r="I117" s="457"/>
      <c r="J117" s="412"/>
      <c r="K117" s="413"/>
    </row>
    <row r="118" spans="1:11" ht="15.75">
      <c r="A118" s="450"/>
      <c r="B118" s="467"/>
      <c r="C118" s="411"/>
      <c r="D118" s="463"/>
      <c r="E118" s="51"/>
      <c r="F118" s="417"/>
      <c r="G118" s="457"/>
      <c r="H118" s="457"/>
      <c r="I118" s="457"/>
      <c r="J118" s="412"/>
      <c r="K118" s="413"/>
    </row>
    <row r="119" spans="1:11" ht="25.5">
      <c r="A119" s="414" t="s">
        <v>54</v>
      </c>
      <c r="B119" s="451" t="s">
        <v>225</v>
      </c>
      <c r="C119" s="411" t="s">
        <v>61</v>
      </c>
      <c r="D119" s="463">
        <v>1</v>
      </c>
      <c r="E119" s="51"/>
      <c r="F119" s="417">
        <f>D119*E119</f>
        <v>0</v>
      </c>
      <c r="G119" s="411"/>
      <c r="H119" s="411"/>
      <c r="I119" s="457"/>
      <c r="J119" s="412"/>
      <c r="K119" s="413"/>
    </row>
    <row r="120" spans="1:11" ht="15.75">
      <c r="A120" s="414"/>
      <c r="B120" s="451"/>
      <c r="C120" s="411"/>
      <c r="D120" s="463"/>
      <c r="E120" s="51"/>
      <c r="F120" s="417"/>
      <c r="G120" s="411"/>
      <c r="H120" s="411"/>
      <c r="I120" s="457"/>
      <c r="J120" s="412"/>
      <c r="K120" s="413"/>
    </row>
    <row r="121" spans="1:11" ht="15.75">
      <c r="A121" s="450"/>
      <c r="B121" s="464" t="s">
        <v>226</v>
      </c>
      <c r="C121" s="465"/>
      <c r="D121" s="466"/>
      <c r="E121" s="55"/>
      <c r="F121" s="440"/>
      <c r="G121" s="457"/>
      <c r="H121" s="457"/>
      <c r="I121" s="457"/>
      <c r="J121" s="412"/>
      <c r="K121" s="413"/>
    </row>
    <row r="122" spans="1:11" ht="15.75">
      <c r="A122" s="450"/>
      <c r="B122" s="464"/>
      <c r="C122" s="465"/>
      <c r="D122" s="466"/>
      <c r="E122" s="55"/>
      <c r="F122" s="440"/>
      <c r="G122" s="457"/>
      <c r="H122" s="457"/>
      <c r="I122" s="457"/>
      <c r="J122" s="412"/>
      <c r="K122" s="413"/>
    </row>
    <row r="123" spans="1:11" ht="242.25">
      <c r="A123" s="450"/>
      <c r="B123" s="451" t="s">
        <v>227</v>
      </c>
      <c r="C123" s="415"/>
      <c r="D123" s="452"/>
      <c r="E123" s="51"/>
      <c r="F123" s="417"/>
      <c r="G123" s="457"/>
      <c r="H123" s="457"/>
      <c r="I123" s="457"/>
      <c r="J123" s="412"/>
      <c r="K123" s="413"/>
    </row>
    <row r="124" spans="1:11" ht="15.75">
      <c r="A124" s="450"/>
      <c r="B124" s="451"/>
      <c r="C124" s="411"/>
      <c r="D124" s="463"/>
      <c r="E124" s="51"/>
      <c r="F124" s="417"/>
      <c r="G124" s="457"/>
      <c r="H124" s="457"/>
      <c r="I124" s="457"/>
      <c r="J124" s="412"/>
      <c r="K124" s="413"/>
    </row>
    <row r="125" spans="1:11" ht="25.5">
      <c r="A125" s="414" t="s">
        <v>57</v>
      </c>
      <c r="B125" s="451" t="s">
        <v>228</v>
      </c>
      <c r="C125" s="411" t="s">
        <v>61</v>
      </c>
      <c r="D125" s="463">
        <v>2</v>
      </c>
      <c r="E125" s="51"/>
      <c r="F125" s="417">
        <f>D125*E125</f>
        <v>0</v>
      </c>
      <c r="G125" s="468"/>
      <c r="H125" s="468"/>
      <c r="I125" s="468"/>
      <c r="J125" s="412"/>
      <c r="K125" s="413"/>
    </row>
    <row r="126" spans="1:11" ht="15.75">
      <c r="A126" s="414"/>
      <c r="B126" s="469"/>
      <c r="C126" s="411"/>
      <c r="D126" s="463"/>
      <c r="E126" s="51"/>
      <c r="F126" s="417"/>
      <c r="G126" s="468"/>
      <c r="H126" s="468"/>
      <c r="I126" s="468"/>
      <c r="J126" s="412"/>
      <c r="K126" s="413"/>
    </row>
    <row r="127" spans="1:11" ht="25.5">
      <c r="A127" s="414" t="s">
        <v>59</v>
      </c>
      <c r="B127" s="451" t="s">
        <v>229</v>
      </c>
      <c r="C127" s="411" t="s">
        <v>61</v>
      </c>
      <c r="D127" s="463">
        <v>2</v>
      </c>
      <c r="E127" s="51"/>
      <c r="F127" s="417">
        <f>D127*E127</f>
        <v>0</v>
      </c>
      <c r="G127" s="468"/>
      <c r="H127" s="468"/>
      <c r="I127" s="468"/>
      <c r="J127" s="412"/>
      <c r="K127" s="413"/>
    </row>
    <row r="128" spans="1:11" ht="15.75">
      <c r="A128" s="414"/>
      <c r="B128" s="469"/>
      <c r="C128" s="411"/>
      <c r="D128" s="463"/>
      <c r="E128" s="51"/>
      <c r="F128" s="417"/>
      <c r="G128" s="468"/>
      <c r="H128" s="468"/>
      <c r="I128" s="468"/>
      <c r="J128" s="412"/>
      <c r="K128" s="413"/>
    </row>
    <row r="129" spans="1:11" ht="51">
      <c r="A129" s="414" t="s">
        <v>74</v>
      </c>
      <c r="B129" s="451" t="s">
        <v>230</v>
      </c>
      <c r="C129" s="411" t="s">
        <v>61</v>
      </c>
      <c r="D129" s="463">
        <v>1</v>
      </c>
      <c r="E129" s="51"/>
      <c r="F129" s="417">
        <f>D129*E129</f>
        <v>0</v>
      </c>
      <c r="G129" s="468"/>
      <c r="H129" s="468"/>
      <c r="I129" s="468"/>
      <c r="J129" s="412"/>
      <c r="K129" s="413"/>
    </row>
    <row r="130" spans="1:11" ht="15.75">
      <c r="A130" s="414"/>
      <c r="B130" s="469"/>
      <c r="C130" s="411"/>
      <c r="D130" s="463"/>
      <c r="E130" s="51"/>
      <c r="F130" s="417"/>
      <c r="G130" s="468"/>
      <c r="H130" s="468"/>
      <c r="I130" s="468"/>
      <c r="J130" s="412"/>
      <c r="K130" s="413"/>
    </row>
    <row r="131" spans="1:11" ht="51">
      <c r="A131" s="414"/>
      <c r="B131" s="470" t="s">
        <v>231</v>
      </c>
      <c r="C131" s="411"/>
      <c r="D131" s="463"/>
      <c r="E131" s="51"/>
      <c r="F131" s="417"/>
      <c r="G131" s="457"/>
      <c r="H131" s="457"/>
      <c r="I131" s="457"/>
      <c r="J131" s="412"/>
      <c r="K131" s="459"/>
    </row>
    <row r="132" spans="1:11" ht="15.75">
      <c r="A132" s="414"/>
      <c r="B132" s="451"/>
      <c r="C132" s="411"/>
      <c r="D132" s="463"/>
      <c r="E132" s="51"/>
      <c r="F132" s="417"/>
      <c r="G132" s="457"/>
      <c r="H132" s="457"/>
      <c r="I132" s="457"/>
      <c r="J132" s="412"/>
      <c r="K132" s="459"/>
    </row>
    <row r="133" spans="1:11" ht="15.75">
      <c r="A133" s="471" t="s">
        <v>76</v>
      </c>
      <c r="B133" s="472" t="s">
        <v>232</v>
      </c>
      <c r="C133" s="473" t="s">
        <v>40</v>
      </c>
      <c r="D133" s="474">
        <v>2</v>
      </c>
      <c r="E133" s="59"/>
      <c r="F133" s="475">
        <f>D133*E133</f>
        <v>0</v>
      </c>
      <c r="G133" s="457"/>
      <c r="H133" s="457"/>
      <c r="I133" s="457"/>
      <c r="J133" s="412"/>
      <c r="K133" s="459"/>
    </row>
    <row r="134" spans="1:11" ht="25.5">
      <c r="A134" s="471"/>
      <c r="B134" s="472" t="s">
        <v>233</v>
      </c>
      <c r="C134" s="473" t="s">
        <v>61</v>
      </c>
      <c r="D134" s="474">
        <v>2</v>
      </c>
      <c r="E134" s="59"/>
      <c r="F134" s="475"/>
      <c r="G134" s="457"/>
      <c r="H134" s="457"/>
      <c r="I134" s="457"/>
      <c r="J134" s="412"/>
      <c r="K134" s="459"/>
    </row>
    <row r="135" spans="1:11" ht="25.5">
      <c r="A135" s="471"/>
      <c r="B135" s="472" t="s">
        <v>234</v>
      </c>
      <c r="C135" s="473" t="s">
        <v>235</v>
      </c>
      <c r="D135" s="474">
        <v>1.55</v>
      </c>
      <c r="E135" s="59"/>
      <c r="F135" s="475"/>
      <c r="G135" s="468"/>
      <c r="H135" s="468"/>
      <c r="I135" s="468"/>
      <c r="J135" s="412"/>
      <c r="K135" s="476"/>
    </row>
    <row r="136" spans="1:11" ht="15.75">
      <c r="A136" s="471"/>
      <c r="B136" s="472"/>
      <c r="C136" s="473"/>
      <c r="D136" s="474"/>
      <c r="E136" s="59"/>
      <c r="F136" s="475"/>
      <c r="G136" s="468"/>
      <c r="H136" s="468"/>
      <c r="I136" s="468"/>
      <c r="J136" s="412"/>
      <c r="K136" s="476"/>
    </row>
    <row r="137" spans="1:11" ht="15.75">
      <c r="A137" s="471" t="s">
        <v>78</v>
      </c>
      <c r="B137" s="472" t="s">
        <v>236</v>
      </c>
      <c r="C137" s="473" t="s">
        <v>40</v>
      </c>
      <c r="D137" s="474">
        <v>2</v>
      </c>
      <c r="E137" s="59"/>
      <c r="F137" s="475">
        <f>D137*E137</f>
        <v>0</v>
      </c>
      <c r="G137" s="457"/>
      <c r="H137" s="457"/>
      <c r="I137" s="457"/>
      <c r="J137" s="412"/>
      <c r="K137" s="459"/>
    </row>
    <row r="138" spans="1:11" ht="25.5">
      <c r="A138" s="471"/>
      <c r="B138" s="472" t="s">
        <v>233</v>
      </c>
      <c r="C138" s="473" t="s">
        <v>61</v>
      </c>
      <c r="D138" s="474">
        <v>2</v>
      </c>
      <c r="E138" s="59"/>
      <c r="F138" s="475"/>
      <c r="G138" s="457"/>
      <c r="H138" s="457"/>
      <c r="I138" s="457"/>
      <c r="J138" s="412"/>
      <c r="K138" s="459"/>
    </row>
    <row r="139" spans="1:11" ht="25.5">
      <c r="A139" s="471"/>
      <c r="B139" s="472" t="s">
        <v>237</v>
      </c>
      <c r="C139" s="473" t="s">
        <v>61</v>
      </c>
      <c r="D139" s="474">
        <v>1</v>
      </c>
      <c r="E139" s="59"/>
      <c r="F139" s="475"/>
      <c r="G139" s="457"/>
      <c r="H139" s="457"/>
      <c r="I139" s="457"/>
      <c r="J139" s="412"/>
      <c r="K139" s="459"/>
    </row>
    <row r="140" spans="1:11" ht="15.75">
      <c r="A140" s="471"/>
      <c r="B140" s="472"/>
      <c r="C140" s="473"/>
      <c r="D140" s="474"/>
      <c r="E140" s="59"/>
      <c r="F140" s="475"/>
      <c r="G140" s="468"/>
      <c r="H140" s="468"/>
      <c r="I140" s="468"/>
      <c r="J140" s="412"/>
      <c r="K140" s="476"/>
    </row>
    <row r="141" spans="1:11" ht="15.75">
      <c r="A141" s="471" t="s">
        <v>80</v>
      </c>
      <c r="B141" s="472" t="s">
        <v>238</v>
      </c>
      <c r="C141" s="473" t="s">
        <v>40</v>
      </c>
      <c r="D141" s="474">
        <v>1</v>
      </c>
      <c r="E141" s="59"/>
      <c r="F141" s="475">
        <f>D141*E141</f>
        <v>0</v>
      </c>
      <c r="G141" s="411"/>
      <c r="H141" s="411"/>
      <c r="I141" s="457"/>
      <c r="J141" s="412"/>
      <c r="K141" s="459"/>
    </row>
    <row r="142" spans="1:11" ht="25.5">
      <c r="A142" s="471"/>
      <c r="B142" s="472" t="s">
        <v>233</v>
      </c>
      <c r="C142" s="473" t="s">
        <v>61</v>
      </c>
      <c r="D142" s="474">
        <v>3</v>
      </c>
      <c r="E142" s="59"/>
      <c r="F142" s="475"/>
      <c r="G142" s="411"/>
      <c r="H142" s="411"/>
      <c r="I142" s="457"/>
      <c r="J142" s="412"/>
      <c r="K142" s="459"/>
    </row>
    <row r="143" spans="1:11" ht="25.5">
      <c r="A143" s="471"/>
      <c r="B143" s="472" t="s">
        <v>239</v>
      </c>
      <c r="C143" s="473" t="s">
        <v>61</v>
      </c>
      <c r="D143" s="474">
        <v>1</v>
      </c>
      <c r="E143" s="59"/>
      <c r="F143" s="475"/>
      <c r="G143" s="457"/>
      <c r="H143" s="457"/>
      <c r="I143" s="457"/>
      <c r="J143" s="412"/>
      <c r="K143" s="459"/>
    </row>
    <row r="144" spans="1:11" ht="15.75">
      <c r="A144" s="471"/>
      <c r="B144" s="472"/>
      <c r="C144" s="473"/>
      <c r="D144" s="474"/>
      <c r="E144" s="59"/>
      <c r="F144" s="475"/>
      <c r="G144" s="457"/>
      <c r="H144" s="457"/>
      <c r="I144" s="457"/>
      <c r="J144" s="412"/>
      <c r="K144" s="459"/>
    </row>
    <row r="145" spans="1:11" ht="15.75">
      <c r="A145" s="471" t="s">
        <v>83</v>
      </c>
      <c r="B145" s="472" t="s">
        <v>240</v>
      </c>
      <c r="C145" s="473" t="s">
        <v>40</v>
      </c>
      <c r="D145" s="474">
        <v>1</v>
      </c>
      <c r="E145" s="59"/>
      <c r="F145" s="475">
        <f>D145*E145</f>
        <v>0</v>
      </c>
      <c r="G145" s="468"/>
      <c r="H145" s="468"/>
      <c r="I145" s="468"/>
      <c r="J145" s="412"/>
      <c r="K145" s="476"/>
    </row>
    <row r="146" spans="1:11" ht="25.5">
      <c r="A146" s="471"/>
      <c r="B146" s="472" t="s">
        <v>233</v>
      </c>
      <c r="C146" s="473" t="s">
        <v>61</v>
      </c>
      <c r="D146" s="474">
        <v>3</v>
      </c>
      <c r="E146" s="59"/>
      <c r="F146" s="475"/>
      <c r="G146" s="411"/>
      <c r="H146" s="411"/>
      <c r="I146" s="457"/>
      <c r="J146" s="412"/>
      <c r="K146" s="459"/>
    </row>
    <row r="147" spans="1:11" ht="25.5">
      <c r="A147" s="471"/>
      <c r="B147" s="472" t="s">
        <v>241</v>
      </c>
      <c r="C147" s="473" t="s">
        <v>61</v>
      </c>
      <c r="D147" s="474">
        <v>1</v>
      </c>
      <c r="E147" s="59"/>
      <c r="F147" s="475"/>
      <c r="G147" s="468"/>
      <c r="H147" s="468"/>
      <c r="I147" s="468"/>
      <c r="J147" s="412"/>
      <c r="K147" s="476"/>
    </row>
    <row r="148" spans="1:11" ht="15.75">
      <c r="A148" s="471"/>
      <c r="B148" s="472"/>
      <c r="C148" s="473"/>
      <c r="D148" s="474"/>
      <c r="E148" s="59"/>
      <c r="F148" s="475"/>
      <c r="G148" s="457"/>
      <c r="H148" s="457"/>
      <c r="I148" s="457"/>
      <c r="J148" s="412"/>
      <c r="K148" s="459"/>
    </row>
    <row r="149" spans="1:11" ht="38.25">
      <c r="A149" s="471" t="s">
        <v>86</v>
      </c>
      <c r="B149" s="472" t="s">
        <v>242</v>
      </c>
      <c r="C149" s="473" t="s">
        <v>61</v>
      </c>
      <c r="D149" s="474">
        <v>4</v>
      </c>
      <c r="E149" s="59"/>
      <c r="F149" s="475">
        <f>D149*E149</f>
        <v>0</v>
      </c>
      <c r="G149" s="468"/>
      <c r="H149" s="468"/>
      <c r="I149" s="468"/>
      <c r="J149" s="412"/>
      <c r="K149" s="476"/>
    </row>
    <row r="150" spans="1:11" ht="15.75">
      <c r="A150" s="471"/>
      <c r="B150" s="472"/>
      <c r="C150" s="473"/>
      <c r="D150" s="474"/>
      <c r="E150" s="59"/>
      <c r="F150" s="475"/>
      <c r="G150" s="457"/>
      <c r="H150" s="457"/>
      <c r="I150" s="457"/>
      <c r="J150" s="412"/>
      <c r="K150" s="459"/>
    </row>
    <row r="151" spans="1:11" ht="38.25">
      <c r="A151" s="471" t="s">
        <v>137</v>
      </c>
      <c r="B151" s="472" t="s">
        <v>243</v>
      </c>
      <c r="C151" s="473" t="s">
        <v>235</v>
      </c>
      <c r="D151" s="474">
        <v>5</v>
      </c>
      <c r="E151" s="59"/>
      <c r="F151" s="475">
        <f>D151*E151</f>
        <v>0</v>
      </c>
      <c r="G151" s="468"/>
      <c r="H151" s="468"/>
      <c r="I151" s="468"/>
      <c r="J151" s="412"/>
      <c r="K151" s="476"/>
    </row>
    <row r="152" spans="1:11" ht="15.75">
      <c r="A152" s="471"/>
      <c r="B152" s="472"/>
      <c r="C152" s="473"/>
      <c r="D152" s="474"/>
      <c r="E152" s="59"/>
      <c r="F152" s="475"/>
      <c r="G152" s="457"/>
      <c r="H152" s="457"/>
      <c r="I152" s="457"/>
      <c r="J152" s="412"/>
      <c r="K152" s="459"/>
    </row>
    <row r="153" spans="1:11" ht="15.75">
      <c r="A153" s="471" t="s">
        <v>139</v>
      </c>
      <c r="B153" s="472" t="s">
        <v>244</v>
      </c>
      <c r="C153" s="473" t="s">
        <v>40</v>
      </c>
      <c r="D153" s="474">
        <v>2</v>
      </c>
      <c r="E153" s="59"/>
      <c r="F153" s="475">
        <f>D153*E153</f>
        <v>0</v>
      </c>
      <c r="G153" s="457"/>
      <c r="H153" s="457"/>
      <c r="I153" s="457"/>
      <c r="J153" s="412"/>
      <c r="K153" s="459"/>
    </row>
    <row r="154" spans="1:11" ht="25.5">
      <c r="A154" s="471"/>
      <c r="B154" s="472" t="s">
        <v>233</v>
      </c>
      <c r="C154" s="473" t="s">
        <v>61</v>
      </c>
      <c r="D154" s="474">
        <v>2</v>
      </c>
      <c r="E154" s="59"/>
      <c r="F154" s="475"/>
      <c r="G154" s="457"/>
      <c r="H154" s="457"/>
      <c r="I154" s="457"/>
      <c r="J154" s="412"/>
      <c r="K154" s="459"/>
    </row>
    <row r="155" spans="1:11" ht="25.5">
      <c r="A155" s="471"/>
      <c r="B155" s="472" t="s">
        <v>234</v>
      </c>
      <c r="C155" s="473" t="s">
        <v>235</v>
      </c>
      <c r="D155" s="474">
        <v>0.5</v>
      </c>
      <c r="E155" s="59"/>
      <c r="F155" s="475"/>
      <c r="G155" s="468"/>
      <c r="H155" s="468"/>
      <c r="I155" s="468"/>
      <c r="J155" s="412"/>
      <c r="K155" s="476"/>
    </row>
    <row r="156" spans="1:11" ht="15.75">
      <c r="A156" s="471"/>
      <c r="B156" s="472"/>
      <c r="C156" s="473"/>
      <c r="D156" s="474"/>
      <c r="E156" s="59"/>
      <c r="F156" s="475"/>
      <c r="G156" s="468"/>
      <c r="H156" s="468"/>
      <c r="I156" s="468"/>
      <c r="J156" s="412"/>
      <c r="K156" s="476"/>
    </row>
    <row r="157" spans="1:11" ht="25.5">
      <c r="A157" s="471" t="s">
        <v>141</v>
      </c>
      <c r="B157" s="472" t="s">
        <v>245</v>
      </c>
      <c r="C157" s="473" t="s">
        <v>40</v>
      </c>
      <c r="D157" s="474">
        <v>1</v>
      </c>
      <c r="E157" s="59"/>
      <c r="F157" s="475">
        <f>D157*E157</f>
        <v>0</v>
      </c>
      <c r="G157" s="457"/>
      <c r="H157" s="457"/>
      <c r="I157" s="457"/>
      <c r="J157" s="412"/>
      <c r="K157" s="459"/>
    </row>
    <row r="158" spans="1:11" ht="25.5">
      <c r="A158" s="471"/>
      <c r="B158" s="472" t="s">
        <v>233</v>
      </c>
      <c r="C158" s="473" t="s">
        <v>61</v>
      </c>
      <c r="D158" s="474">
        <v>1</v>
      </c>
      <c r="E158" s="59"/>
      <c r="F158" s="475"/>
      <c r="G158" s="457"/>
      <c r="H158" s="457"/>
      <c r="I158" s="457"/>
      <c r="J158" s="412"/>
      <c r="K158" s="459"/>
    </row>
    <row r="159" spans="1:11" ht="25.5">
      <c r="A159" s="471"/>
      <c r="B159" s="472" t="s">
        <v>234</v>
      </c>
      <c r="C159" s="473" t="s">
        <v>235</v>
      </c>
      <c r="D159" s="474">
        <v>0.1</v>
      </c>
      <c r="E159" s="59"/>
      <c r="F159" s="475"/>
      <c r="G159" s="468"/>
      <c r="H159" s="468"/>
      <c r="I159" s="468"/>
      <c r="J159" s="412"/>
      <c r="K159" s="476"/>
    </row>
    <row r="160" spans="1:11" ht="25.5">
      <c r="A160" s="471"/>
      <c r="B160" s="472" t="s">
        <v>246</v>
      </c>
      <c r="C160" s="473" t="s">
        <v>61</v>
      </c>
      <c r="D160" s="474">
        <v>1</v>
      </c>
      <c r="E160" s="59"/>
      <c r="F160" s="475"/>
      <c r="G160" s="457"/>
      <c r="H160" s="457"/>
      <c r="I160" s="457"/>
      <c r="J160" s="412"/>
      <c r="K160" s="459"/>
    </row>
    <row r="161" spans="1:11" ht="25.5">
      <c r="A161" s="471"/>
      <c r="B161" s="472" t="s">
        <v>247</v>
      </c>
      <c r="C161" s="473" t="s">
        <v>61</v>
      </c>
      <c r="D161" s="474">
        <v>1</v>
      </c>
      <c r="E161" s="59"/>
      <c r="F161" s="475"/>
      <c r="G161" s="457"/>
      <c r="H161" s="457"/>
      <c r="I161" s="457"/>
      <c r="J161" s="412"/>
      <c r="K161" s="459"/>
    </row>
    <row r="162" spans="1:11" ht="15.75">
      <c r="A162" s="471"/>
      <c r="B162" s="472" t="s">
        <v>248</v>
      </c>
      <c r="C162" s="473" t="s">
        <v>61</v>
      </c>
      <c r="D162" s="474">
        <v>1</v>
      </c>
      <c r="E162" s="59"/>
      <c r="F162" s="475"/>
      <c r="G162" s="457"/>
      <c r="H162" s="457"/>
      <c r="I162" s="457"/>
      <c r="J162" s="412"/>
      <c r="K162" s="459"/>
    </row>
    <row r="163" spans="1:11" ht="15.75">
      <c r="A163" s="471"/>
      <c r="B163" s="472" t="s">
        <v>249</v>
      </c>
      <c r="C163" s="473" t="s">
        <v>61</v>
      </c>
      <c r="D163" s="474">
        <v>1</v>
      </c>
      <c r="E163" s="59"/>
      <c r="F163" s="475"/>
      <c r="G163" s="457"/>
      <c r="H163" s="457"/>
      <c r="I163" s="457"/>
      <c r="J163" s="412"/>
      <c r="K163" s="459"/>
    </row>
    <row r="164" spans="1:11" ht="15.75">
      <c r="A164" s="414"/>
      <c r="B164" s="451"/>
      <c r="C164" s="411"/>
      <c r="D164" s="463"/>
      <c r="E164" s="51"/>
      <c r="F164" s="417"/>
      <c r="G164" s="457"/>
      <c r="H164" s="457"/>
      <c r="I164" s="457"/>
      <c r="J164" s="412"/>
      <c r="K164" s="459"/>
    </row>
    <row r="165" spans="1:11" ht="15.75">
      <c r="A165" s="414"/>
      <c r="B165" s="470" t="s">
        <v>250</v>
      </c>
      <c r="C165" s="411"/>
      <c r="D165" s="463"/>
      <c r="E165" s="51"/>
      <c r="F165" s="417"/>
      <c r="G165" s="457"/>
      <c r="H165" s="457"/>
      <c r="I165" s="457"/>
      <c r="J165" s="412"/>
      <c r="K165" s="459"/>
    </row>
    <row r="166" spans="1:11" ht="15.75">
      <c r="A166" s="414"/>
      <c r="B166" s="451"/>
      <c r="C166" s="411"/>
      <c r="D166" s="463"/>
      <c r="E166" s="51"/>
      <c r="F166" s="417"/>
      <c r="G166" s="457"/>
      <c r="H166" s="457"/>
      <c r="I166" s="457"/>
      <c r="J166" s="412"/>
      <c r="K166" s="459"/>
    </row>
    <row r="167" spans="1:11" ht="178.5">
      <c r="A167" s="414" t="s">
        <v>251</v>
      </c>
      <c r="B167" s="451" t="s">
        <v>252</v>
      </c>
      <c r="C167" s="411" t="s">
        <v>40</v>
      </c>
      <c r="D167" s="463">
        <v>2</v>
      </c>
      <c r="E167" s="51"/>
      <c r="F167" s="417">
        <f>D167*E167</f>
        <v>0</v>
      </c>
      <c r="G167" s="457"/>
      <c r="H167" s="457"/>
      <c r="I167" s="457"/>
      <c r="J167" s="412"/>
      <c r="K167" s="459"/>
    </row>
    <row r="168" spans="1:11" ht="15.75">
      <c r="A168" s="414"/>
      <c r="B168" s="451"/>
      <c r="C168" s="411"/>
      <c r="D168" s="463"/>
      <c r="E168" s="51"/>
      <c r="F168" s="417"/>
      <c r="G168" s="457"/>
      <c r="H168" s="457"/>
      <c r="I168" s="457"/>
      <c r="J168" s="412"/>
      <c r="K168" s="459"/>
    </row>
    <row r="169" spans="1:11" ht="15.75">
      <c r="A169" s="414"/>
      <c r="B169" s="470" t="s">
        <v>253</v>
      </c>
      <c r="C169" s="411"/>
      <c r="D169" s="463"/>
      <c r="E169" s="51"/>
      <c r="F169" s="417"/>
      <c r="G169" s="457"/>
      <c r="H169" s="457"/>
      <c r="I169" s="457"/>
      <c r="J169" s="412"/>
      <c r="K169" s="459"/>
    </row>
    <row r="170" spans="1:11" ht="15.75">
      <c r="A170" s="414"/>
      <c r="B170" s="451"/>
      <c r="C170" s="411"/>
      <c r="D170" s="463"/>
      <c r="E170" s="51"/>
      <c r="F170" s="417"/>
      <c r="G170" s="457"/>
      <c r="H170" s="457"/>
      <c r="I170" s="457"/>
      <c r="J170" s="412"/>
      <c r="K170" s="459"/>
    </row>
    <row r="171" spans="1:11" ht="178.5">
      <c r="A171" s="414" t="s">
        <v>254</v>
      </c>
      <c r="B171" s="451" t="s">
        <v>255</v>
      </c>
      <c r="C171" s="411" t="s">
        <v>40</v>
      </c>
      <c r="D171" s="463">
        <v>1</v>
      </c>
      <c r="E171" s="51"/>
      <c r="F171" s="417">
        <f>D171*E171</f>
        <v>0</v>
      </c>
      <c r="G171" s="457"/>
      <c r="H171" s="457"/>
      <c r="I171" s="457"/>
      <c r="J171" s="412"/>
      <c r="K171" s="459"/>
    </row>
    <row r="172" spans="1:11" ht="15.75">
      <c r="A172" s="414"/>
      <c r="B172" s="451"/>
      <c r="C172" s="411"/>
      <c r="D172" s="463"/>
      <c r="E172" s="51"/>
      <c r="F172" s="417"/>
      <c r="G172" s="457"/>
      <c r="H172" s="457"/>
      <c r="I172" s="457"/>
      <c r="J172" s="412"/>
      <c r="K172" s="459"/>
    </row>
    <row r="173" spans="1:11" ht="15.75">
      <c r="A173" s="423" t="s">
        <v>27</v>
      </c>
      <c r="B173" s="424" t="s">
        <v>256</v>
      </c>
      <c r="C173" s="425"/>
      <c r="D173" s="426"/>
      <c r="E173" s="427"/>
      <c r="F173" s="428">
        <f>SUM(F100:F172)</f>
        <v>0</v>
      </c>
      <c r="G173" s="457"/>
      <c r="H173" s="457"/>
      <c r="I173" s="457"/>
      <c r="J173" s="412"/>
      <c r="K173" s="459"/>
    </row>
    <row r="174" spans="1:11" ht="15.75">
      <c r="A174" s="429"/>
      <c r="B174" s="430"/>
      <c r="C174" s="431"/>
      <c r="D174" s="432"/>
      <c r="E174" s="433"/>
      <c r="F174" s="433"/>
      <c r="G174" s="457"/>
      <c r="H174" s="457"/>
      <c r="I174" s="457"/>
      <c r="J174" s="412"/>
      <c r="K174" s="459"/>
    </row>
    <row r="175" spans="1:11">
      <c r="A175" s="477"/>
      <c r="B175" s="478"/>
      <c r="C175" s="479"/>
      <c r="D175" s="480"/>
      <c r="E175" s="481"/>
      <c r="F175" s="482"/>
    </row>
    <row r="176" spans="1:11">
      <c r="A176" s="483"/>
      <c r="B176" s="484"/>
      <c r="C176" s="477"/>
      <c r="D176" s="480"/>
      <c r="E176" s="481"/>
      <c r="F176" s="354"/>
    </row>
    <row r="177" spans="1:6">
      <c r="A177" s="485"/>
      <c r="B177" s="486"/>
      <c r="C177" s="485"/>
      <c r="D177" s="480"/>
      <c r="E177" s="481"/>
      <c r="F177" s="354"/>
    </row>
    <row r="178" spans="1:6">
      <c r="A178" s="487"/>
      <c r="B178" s="488"/>
      <c r="C178" s="489"/>
      <c r="D178" s="480"/>
      <c r="E178" s="481"/>
      <c r="F178" s="354"/>
    </row>
    <row r="179" spans="1:6">
      <c r="A179" s="490"/>
      <c r="B179" s="491"/>
      <c r="C179" s="492"/>
      <c r="D179" s="480"/>
      <c r="E179" s="481"/>
      <c r="F179" s="354"/>
    </row>
    <row r="180" spans="1:6">
      <c r="A180" s="485"/>
      <c r="B180" s="486"/>
      <c r="C180" s="485"/>
      <c r="D180" s="480"/>
      <c r="E180" s="481"/>
      <c r="F180" s="354"/>
    </row>
    <row r="181" spans="1:6">
      <c r="A181" s="487"/>
      <c r="B181" s="488"/>
      <c r="C181" s="489"/>
      <c r="D181" s="480"/>
      <c r="E181" s="481"/>
      <c r="F181" s="354"/>
    </row>
    <row r="182" spans="1:6">
      <c r="A182" s="490"/>
      <c r="B182" s="491"/>
      <c r="C182" s="492"/>
      <c r="D182" s="480"/>
      <c r="E182" s="481"/>
      <c r="F182" s="354"/>
    </row>
    <row r="183" spans="1:6">
      <c r="A183" s="485"/>
      <c r="B183" s="493"/>
      <c r="C183" s="494"/>
      <c r="D183" s="480"/>
      <c r="E183" s="481"/>
      <c r="F183" s="354"/>
    </row>
    <row r="184" spans="1:6">
      <c r="A184" s="487"/>
      <c r="B184" s="493"/>
      <c r="C184" s="494"/>
      <c r="D184" s="480"/>
      <c r="E184" s="481"/>
      <c r="F184" s="354"/>
    </row>
    <row r="185" spans="1:6">
      <c r="A185" s="490"/>
      <c r="B185" s="491"/>
      <c r="C185" s="492"/>
      <c r="D185" s="480"/>
      <c r="E185" s="481"/>
      <c r="F185" s="354"/>
    </row>
    <row r="186" spans="1:6">
      <c r="A186" s="485"/>
      <c r="B186" s="493"/>
      <c r="C186" s="494"/>
      <c r="D186" s="480"/>
      <c r="E186" s="481"/>
      <c r="F186" s="354"/>
    </row>
    <row r="187" spans="1:6">
      <c r="A187" s="487"/>
      <c r="B187" s="493"/>
      <c r="C187" s="494"/>
      <c r="D187" s="480"/>
      <c r="E187" s="481"/>
      <c r="F187" s="354"/>
    </row>
    <row r="188" spans="1:6">
      <c r="A188" s="490"/>
      <c r="B188" s="491"/>
      <c r="C188" s="492"/>
      <c r="D188" s="480"/>
      <c r="E188" s="481"/>
      <c r="F188" s="354"/>
    </row>
    <row r="189" spans="1:6">
      <c r="A189" s="485"/>
      <c r="B189" s="493"/>
      <c r="C189" s="494"/>
      <c r="D189" s="480"/>
      <c r="E189" s="481"/>
      <c r="F189" s="354"/>
    </row>
    <row r="190" spans="1:6">
      <c r="A190" s="487"/>
      <c r="B190" s="493"/>
      <c r="C190" s="494"/>
      <c r="D190" s="480"/>
      <c r="E190" s="481"/>
      <c r="F190" s="354"/>
    </row>
    <row r="191" spans="1:6">
      <c r="A191" s="490"/>
      <c r="B191" s="491"/>
      <c r="C191" s="492"/>
      <c r="D191" s="480"/>
      <c r="E191" s="481"/>
      <c r="F191" s="354"/>
    </row>
    <row r="192" spans="1:6">
      <c r="A192" s="490"/>
      <c r="B192" s="491"/>
      <c r="C192" s="492"/>
      <c r="D192" s="480"/>
      <c r="E192" s="481"/>
      <c r="F192" s="354"/>
    </row>
    <row r="193" spans="1:6">
      <c r="A193" s="495"/>
      <c r="B193" s="493"/>
      <c r="C193" s="494"/>
      <c r="D193" s="480"/>
      <c r="E193" s="481"/>
      <c r="F193" s="354"/>
    </row>
    <row r="194" spans="1:6">
      <c r="A194" s="485"/>
      <c r="B194" s="491"/>
      <c r="C194" s="492"/>
      <c r="D194" s="480"/>
      <c r="E194" s="481"/>
      <c r="F194" s="354"/>
    </row>
    <row r="195" spans="1:6">
      <c r="A195" s="485"/>
      <c r="B195" s="493"/>
      <c r="C195" s="494"/>
      <c r="D195" s="480"/>
      <c r="E195" s="481"/>
      <c r="F195" s="354"/>
    </row>
    <row r="196" spans="1:6">
      <c r="A196" s="495"/>
      <c r="B196" s="493"/>
      <c r="C196" s="494"/>
      <c r="D196" s="480"/>
      <c r="E196" s="481"/>
      <c r="F196" s="354"/>
    </row>
    <row r="197" spans="1:6">
      <c r="A197" s="485"/>
      <c r="B197" s="491"/>
      <c r="C197" s="492"/>
      <c r="D197" s="480"/>
      <c r="E197" s="481"/>
      <c r="F197" s="354"/>
    </row>
    <row r="198" spans="1:6">
      <c r="A198" s="496"/>
      <c r="B198" s="478"/>
      <c r="C198" s="497"/>
      <c r="D198" s="480"/>
      <c r="E198" s="481"/>
      <c r="F198" s="354"/>
    </row>
    <row r="199" spans="1:6">
      <c r="A199" s="496"/>
      <c r="B199" s="498"/>
      <c r="C199" s="492"/>
      <c r="D199" s="480"/>
      <c r="E199" s="481"/>
      <c r="F199" s="354"/>
    </row>
    <row r="200" spans="1:6">
      <c r="A200" s="496"/>
      <c r="B200" s="308"/>
      <c r="C200" s="492"/>
      <c r="D200" s="480"/>
      <c r="E200" s="481"/>
      <c r="F200" s="354"/>
    </row>
    <row r="201" spans="1:6">
      <c r="A201" s="496"/>
      <c r="B201" s="498"/>
      <c r="C201" s="492"/>
      <c r="D201" s="480"/>
      <c r="E201" s="481"/>
      <c r="F201" s="354"/>
    </row>
    <row r="202" spans="1:6">
      <c r="A202" s="496"/>
      <c r="B202" s="498"/>
      <c r="C202" s="492"/>
      <c r="D202" s="480"/>
      <c r="E202" s="481"/>
      <c r="F202" s="354"/>
    </row>
    <row r="203" spans="1:6">
      <c r="A203" s="499"/>
      <c r="B203" s="500"/>
      <c r="C203" s="500"/>
      <c r="D203" s="501"/>
      <c r="E203" s="502"/>
      <c r="F203" s="411"/>
    </row>
    <row r="204" spans="1:6">
      <c r="A204" s="503"/>
      <c r="B204" s="504"/>
      <c r="C204" s="504"/>
      <c r="D204" s="505"/>
      <c r="E204" s="502"/>
      <c r="F204" s="411"/>
    </row>
    <row r="205" spans="1:6">
      <c r="A205" s="506"/>
      <c r="B205" s="507"/>
      <c r="C205" s="508"/>
      <c r="D205" s="505"/>
      <c r="E205" s="502"/>
      <c r="F205" s="411"/>
    </row>
  </sheetData>
  <sheetProtection algorithmName="SHA-512" hashValue="BTcQIxyTnUdNqwDUj1zLJFotqjm8e5vXEa6HAAjGJFL2SnlaWapyXAeRQbWJFcKBqsVKH1XsdgtzyhK3PWaASw==" saltValue="vqZHKY64U69JLb2SlW3WUQ==" spinCount="100000" sheet="1" objects="1" scenarios="1"/>
  <mergeCells count="6">
    <mergeCell ref="A3:F3"/>
    <mergeCell ref="A4:E4"/>
    <mergeCell ref="A5:E5"/>
    <mergeCell ref="A7:E7"/>
    <mergeCell ref="A9:E9"/>
    <mergeCell ref="B11:E11"/>
  </mergeCells>
  <conditionalFormatting sqref="F7:F19">
    <cfRule type="cellIs" dxfId="0" priority="2" stopIfTrue="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11EA-CE01-4736-9754-AEC2EB9A5219}">
  <dimension ref="A1:H705"/>
  <sheetViews>
    <sheetView workbookViewId="0">
      <selection activeCell="F13" sqref="F13"/>
    </sheetView>
  </sheetViews>
  <sheetFormatPr defaultColWidth="9.140625" defaultRowHeight="12.75"/>
  <cols>
    <col min="1" max="1" width="7.85546875" style="212" customWidth="1"/>
    <col min="2" max="2" width="40.28515625" style="64" customWidth="1"/>
    <col min="3" max="3" width="4.140625" style="64" customWidth="1"/>
    <col min="4" max="4" width="4.7109375" style="213" customWidth="1"/>
    <col min="5" max="5" width="9.5703125" style="64" customWidth="1"/>
    <col min="6" max="6" width="3.140625" style="64" customWidth="1"/>
    <col min="7" max="7" width="13.5703125" style="215" customWidth="1"/>
    <col min="8" max="8" width="14" style="214" customWidth="1"/>
    <col min="9" max="9" width="22.5703125" style="64" customWidth="1"/>
    <col min="10" max="22" width="9.140625" style="64"/>
    <col min="23" max="23" width="9.28515625" style="64" customWidth="1"/>
    <col min="24" max="16384" width="9.140625" style="64"/>
  </cols>
  <sheetData>
    <row r="1" spans="1:8">
      <c r="A1" s="60"/>
      <c r="B1" s="61"/>
      <c r="C1" s="61"/>
      <c r="D1" s="62"/>
      <c r="E1" s="61"/>
      <c r="F1" s="61"/>
      <c r="G1" s="156"/>
      <c r="H1" s="63"/>
    </row>
    <row r="2" spans="1:8">
      <c r="A2" s="60"/>
      <c r="B2" s="61"/>
      <c r="C2" s="61"/>
      <c r="D2" s="62"/>
      <c r="E2" s="61"/>
      <c r="F2" s="61"/>
      <c r="G2" s="156"/>
      <c r="H2" s="63"/>
    </row>
    <row r="3" spans="1:8">
      <c r="A3" s="60"/>
      <c r="B3" s="61"/>
      <c r="C3" s="61"/>
      <c r="D3" s="62"/>
      <c r="E3" s="61"/>
      <c r="F3" s="61"/>
      <c r="G3" s="156"/>
      <c r="H3" s="63"/>
    </row>
    <row r="4" spans="1:8" ht="24" customHeight="1">
      <c r="A4" s="65" t="s">
        <v>257</v>
      </c>
      <c r="B4" s="66" t="s">
        <v>258</v>
      </c>
      <c r="C4" s="66"/>
      <c r="D4" s="67"/>
      <c r="E4" s="66"/>
      <c r="F4" s="68"/>
      <c r="G4" s="337"/>
      <c r="H4" s="68"/>
    </row>
    <row r="5" spans="1:8" s="73" customFormat="1" ht="10.15" customHeight="1">
      <c r="A5" s="69"/>
      <c r="B5" s="70"/>
      <c r="C5" s="70"/>
      <c r="D5" s="71"/>
      <c r="E5" s="70"/>
      <c r="F5" s="72"/>
      <c r="G5" s="338"/>
      <c r="H5" s="72"/>
    </row>
    <row r="6" spans="1:8" ht="23.45" customHeight="1">
      <c r="A6" s="74" t="s">
        <v>259</v>
      </c>
      <c r="B6" s="75" t="s">
        <v>260</v>
      </c>
      <c r="C6" s="76"/>
      <c r="D6" s="77"/>
      <c r="E6" s="76"/>
      <c r="F6" s="78"/>
      <c r="G6" s="339"/>
      <c r="H6" s="63"/>
    </row>
    <row r="7" spans="1:8" ht="13.15" customHeight="1">
      <c r="A7" s="74"/>
      <c r="B7" s="75"/>
      <c r="C7" s="75"/>
      <c r="D7" s="79"/>
      <c r="E7" s="75"/>
      <c r="F7" s="78"/>
      <c r="G7" s="339"/>
      <c r="H7" s="63"/>
    </row>
    <row r="8" spans="1:8" ht="16.149999999999999" customHeight="1">
      <c r="A8" s="74" t="s">
        <v>261</v>
      </c>
      <c r="B8" s="75" t="s">
        <v>262</v>
      </c>
      <c r="C8" s="75"/>
      <c r="D8" s="79"/>
      <c r="E8" s="75"/>
      <c r="F8" s="78"/>
      <c r="G8" s="339"/>
      <c r="H8" s="63"/>
    </row>
    <row r="9" spans="1:8" ht="13.9" customHeight="1">
      <c r="A9" s="74"/>
      <c r="B9" s="75"/>
      <c r="C9" s="76"/>
      <c r="D9" s="77"/>
      <c r="E9" s="76"/>
      <c r="F9" s="78"/>
      <c r="G9" s="339"/>
      <c r="H9" s="63"/>
    </row>
    <row r="10" spans="1:8" ht="15.75">
      <c r="A10" s="74" t="s">
        <v>263</v>
      </c>
      <c r="B10" s="75" t="s">
        <v>264</v>
      </c>
      <c r="C10" s="76"/>
      <c r="D10" s="77"/>
      <c r="E10" s="76"/>
      <c r="F10" s="78"/>
      <c r="G10" s="339"/>
      <c r="H10" s="63"/>
    </row>
    <row r="11" spans="1:8" ht="15.75">
      <c r="A11" s="74"/>
      <c r="B11" s="75"/>
      <c r="C11" s="76"/>
      <c r="D11" s="77"/>
      <c r="E11" s="76"/>
      <c r="F11" s="78"/>
      <c r="G11" s="339"/>
      <c r="H11" s="63"/>
    </row>
    <row r="12" spans="1:8">
      <c r="A12" s="74" t="s">
        <v>265</v>
      </c>
      <c r="B12" s="80" t="s">
        <v>266</v>
      </c>
      <c r="C12" s="81"/>
      <c r="D12" s="82"/>
      <c r="E12" s="81"/>
      <c r="F12" s="81"/>
      <c r="G12" s="340"/>
      <c r="H12" s="63"/>
    </row>
    <row r="13" spans="1:8" ht="14.25">
      <c r="A13" s="83"/>
      <c r="B13" s="78"/>
      <c r="C13" s="78"/>
      <c r="D13" s="84"/>
      <c r="E13" s="78"/>
      <c r="F13" s="78"/>
      <c r="G13" s="339"/>
      <c r="H13" s="63"/>
    </row>
    <row r="14" spans="1:8" ht="18.75">
      <c r="A14" s="85" t="s">
        <v>267</v>
      </c>
      <c r="B14" s="86" t="s">
        <v>268</v>
      </c>
      <c r="C14" s="87"/>
      <c r="D14" s="88"/>
      <c r="E14" s="89"/>
      <c r="F14" s="90"/>
      <c r="G14" s="341"/>
      <c r="H14" s="89"/>
    </row>
    <row r="15" spans="1:8" ht="15.75">
      <c r="A15" s="91"/>
      <c r="B15" s="78"/>
      <c r="C15" s="78"/>
      <c r="D15" s="92"/>
      <c r="E15" s="93"/>
      <c r="F15" s="94"/>
      <c r="G15" s="96"/>
      <c r="H15" s="93"/>
    </row>
    <row r="16" spans="1:8" ht="15.75">
      <c r="A16" s="95" t="s">
        <v>269</v>
      </c>
      <c r="B16" s="75" t="s">
        <v>270</v>
      </c>
      <c r="C16" s="75"/>
      <c r="D16" s="79"/>
      <c r="E16" s="93"/>
      <c r="F16" s="75"/>
      <c r="G16" s="96"/>
      <c r="H16" s="93">
        <f>H137</f>
        <v>0</v>
      </c>
    </row>
    <row r="17" spans="1:8" ht="15.75">
      <c r="A17" s="95"/>
      <c r="B17" s="79"/>
      <c r="C17" s="75"/>
      <c r="D17" s="79"/>
      <c r="E17" s="96"/>
      <c r="F17" s="75"/>
      <c r="G17" s="96"/>
      <c r="H17" s="96"/>
    </row>
    <row r="18" spans="1:8" ht="15.75">
      <c r="A18" s="95" t="s">
        <v>271</v>
      </c>
      <c r="B18" s="75" t="s">
        <v>272</v>
      </c>
      <c r="C18" s="75"/>
      <c r="D18" s="79"/>
      <c r="E18" s="93"/>
      <c r="F18" s="75"/>
      <c r="G18" s="96"/>
      <c r="H18" s="93">
        <f>H187</f>
        <v>0</v>
      </c>
    </row>
    <row r="19" spans="1:8" ht="15.75">
      <c r="A19" s="95"/>
      <c r="B19" s="75"/>
      <c r="C19" s="75"/>
      <c r="D19" s="79"/>
      <c r="E19" s="93"/>
      <c r="F19" s="75"/>
      <c r="G19" s="96"/>
      <c r="H19" s="93"/>
    </row>
    <row r="20" spans="1:8" ht="15.75">
      <c r="A20" s="95" t="s">
        <v>273</v>
      </c>
      <c r="B20" s="75" t="s">
        <v>274</v>
      </c>
      <c r="C20" s="75"/>
      <c r="D20" s="79"/>
      <c r="E20" s="93"/>
      <c r="F20" s="75"/>
      <c r="G20" s="96"/>
      <c r="H20" s="93">
        <f>H256</f>
        <v>0</v>
      </c>
    </row>
    <row r="21" spans="1:8" ht="15.75">
      <c r="A21" s="95"/>
      <c r="B21" s="75"/>
      <c r="C21" s="75"/>
      <c r="D21" s="79"/>
      <c r="E21" s="96"/>
      <c r="F21" s="75"/>
      <c r="G21" s="96"/>
      <c r="H21" s="96"/>
    </row>
    <row r="22" spans="1:8" ht="15.75">
      <c r="A22" s="95" t="s">
        <v>275</v>
      </c>
      <c r="B22" s="75" t="s">
        <v>276</v>
      </c>
      <c r="C22" s="75"/>
      <c r="D22" s="79"/>
      <c r="E22" s="93"/>
      <c r="F22" s="75"/>
      <c r="G22" s="96"/>
      <c r="H22" s="93">
        <f>H268</f>
        <v>0</v>
      </c>
    </row>
    <row r="23" spans="1:8" ht="15.75">
      <c r="A23" s="95"/>
      <c r="B23" s="75"/>
      <c r="C23" s="75"/>
      <c r="D23" s="79"/>
      <c r="E23" s="93"/>
      <c r="F23" s="75"/>
      <c r="G23" s="96"/>
      <c r="H23" s="93"/>
    </row>
    <row r="24" spans="1:8" ht="15.75">
      <c r="A24" s="95" t="s">
        <v>277</v>
      </c>
      <c r="B24" s="75" t="s">
        <v>278</v>
      </c>
      <c r="C24" s="61"/>
      <c r="D24" s="62"/>
      <c r="E24" s="61"/>
      <c r="F24" s="75"/>
      <c r="G24" s="96"/>
      <c r="H24" s="93">
        <f>H307</f>
        <v>144</v>
      </c>
    </row>
    <row r="25" spans="1:8" ht="15.75">
      <c r="A25" s="95"/>
      <c r="B25" s="75"/>
      <c r="C25" s="75"/>
      <c r="D25" s="79"/>
      <c r="E25" s="93"/>
      <c r="F25" s="75"/>
      <c r="G25" s="96"/>
      <c r="H25" s="93"/>
    </row>
    <row r="26" spans="1:8" ht="15.75">
      <c r="A26" s="97"/>
      <c r="B26" s="75"/>
      <c r="C26" s="75"/>
      <c r="D26" s="79"/>
      <c r="E26" s="93"/>
      <c r="F26" s="75"/>
      <c r="G26" s="96"/>
      <c r="H26" s="93"/>
    </row>
    <row r="27" spans="1:8" ht="23.45" customHeight="1">
      <c r="A27" s="98"/>
      <c r="B27" s="99" t="s">
        <v>279</v>
      </c>
      <c r="C27" s="100"/>
      <c r="D27" s="101"/>
      <c r="E27" s="102"/>
      <c r="F27" s="103"/>
      <c r="G27" s="342"/>
      <c r="H27" s="104">
        <f>SUM(H16:H24)</f>
        <v>144</v>
      </c>
    </row>
    <row r="28" spans="1:8">
      <c r="A28" s="60"/>
      <c r="B28" s="61"/>
      <c r="C28" s="61"/>
      <c r="D28" s="62"/>
      <c r="E28" s="61"/>
      <c r="F28" s="61"/>
      <c r="G28" s="156"/>
      <c r="H28" s="63"/>
    </row>
    <row r="29" spans="1:8">
      <c r="A29" s="60"/>
      <c r="B29" s="61"/>
      <c r="C29" s="61"/>
      <c r="D29" s="62"/>
      <c r="E29" s="61"/>
      <c r="F29" s="61"/>
      <c r="G29" s="156"/>
      <c r="H29" s="63"/>
    </row>
    <row r="30" spans="1:8">
      <c r="A30" s="60"/>
      <c r="B30" s="61"/>
      <c r="C30" s="61"/>
      <c r="D30" s="62"/>
      <c r="E30" s="61"/>
      <c r="F30" s="61"/>
      <c r="G30" s="156"/>
      <c r="H30" s="63"/>
    </row>
    <row r="31" spans="1:8">
      <c r="A31" s="60"/>
      <c r="B31" s="61"/>
      <c r="C31" s="61"/>
      <c r="D31" s="62"/>
      <c r="E31" s="61"/>
      <c r="F31" s="61"/>
      <c r="G31" s="156"/>
      <c r="H31" s="63"/>
    </row>
    <row r="32" spans="1:8">
      <c r="A32" s="60"/>
      <c r="B32" s="105" t="s">
        <v>280</v>
      </c>
      <c r="C32" s="61"/>
      <c r="D32" s="62"/>
      <c r="E32" s="61"/>
      <c r="F32" s="61"/>
      <c r="G32" s="156"/>
      <c r="H32" s="63"/>
    </row>
    <row r="33" spans="1:8">
      <c r="A33" s="60"/>
      <c r="B33" s="106" t="s">
        <v>281</v>
      </c>
      <c r="C33" s="61"/>
      <c r="D33" s="62"/>
      <c r="E33" s="61"/>
      <c r="F33" s="61"/>
      <c r="G33" s="156"/>
      <c r="H33" s="63"/>
    </row>
    <row r="34" spans="1:8">
      <c r="A34" s="60"/>
      <c r="B34" s="106" t="s">
        <v>282</v>
      </c>
      <c r="C34" s="61"/>
      <c r="D34" s="62"/>
      <c r="E34" s="61"/>
      <c r="F34" s="61"/>
      <c r="G34" s="156"/>
      <c r="H34" s="63"/>
    </row>
    <row r="35" spans="1:8">
      <c r="A35" s="60"/>
      <c r="B35" s="106" t="s">
        <v>283</v>
      </c>
      <c r="C35" s="61"/>
      <c r="D35" s="62"/>
      <c r="E35" s="61"/>
      <c r="F35" s="61"/>
      <c r="G35" s="156"/>
      <c r="H35" s="63"/>
    </row>
    <row r="36" spans="1:8">
      <c r="A36" s="60"/>
      <c r="B36" s="106" t="s">
        <v>284</v>
      </c>
      <c r="C36" s="61"/>
      <c r="D36" s="62"/>
      <c r="E36" s="61"/>
      <c r="F36" s="61"/>
      <c r="G36" s="156"/>
      <c r="H36" s="63"/>
    </row>
    <row r="37" spans="1:8">
      <c r="A37" s="60"/>
      <c r="B37" s="106" t="s">
        <v>285</v>
      </c>
      <c r="C37" s="61"/>
      <c r="D37" s="62"/>
      <c r="E37" s="61"/>
      <c r="F37" s="61"/>
      <c r="G37" s="156"/>
      <c r="H37" s="63"/>
    </row>
    <row r="38" spans="1:8">
      <c r="A38" s="60"/>
      <c r="B38" s="107" t="s">
        <v>286</v>
      </c>
      <c r="C38" s="61"/>
      <c r="D38" s="62"/>
      <c r="E38" s="61"/>
      <c r="F38" s="61"/>
      <c r="G38" s="156"/>
      <c r="H38" s="63"/>
    </row>
    <row r="39" spans="1:8">
      <c r="A39" s="60"/>
      <c r="B39" s="106" t="s">
        <v>287</v>
      </c>
      <c r="C39" s="61"/>
      <c r="D39" s="62"/>
      <c r="E39" s="61"/>
      <c r="F39" s="61"/>
      <c r="G39" s="156"/>
      <c r="H39" s="63"/>
    </row>
    <row r="40" spans="1:8">
      <c r="A40" s="60"/>
      <c r="B40" s="108" t="s">
        <v>288</v>
      </c>
      <c r="C40" s="61"/>
      <c r="D40" s="62"/>
      <c r="E40" s="61"/>
      <c r="F40" s="61"/>
      <c r="G40" s="156"/>
      <c r="H40" s="63"/>
    </row>
    <row r="41" spans="1:8">
      <c r="A41" s="60"/>
      <c r="B41" s="106" t="s">
        <v>289</v>
      </c>
      <c r="C41" s="61"/>
      <c r="D41" s="62"/>
      <c r="E41" s="61"/>
      <c r="F41" s="61"/>
      <c r="G41" s="156"/>
      <c r="H41" s="63"/>
    </row>
    <row r="42" spans="1:8">
      <c r="A42" s="60"/>
      <c r="B42" s="106" t="s">
        <v>290</v>
      </c>
      <c r="C42" s="61"/>
      <c r="D42" s="62"/>
      <c r="E42" s="61"/>
      <c r="F42" s="61"/>
      <c r="G42" s="156"/>
      <c r="H42" s="63"/>
    </row>
    <row r="43" spans="1:8">
      <c r="A43" s="60"/>
      <c r="B43" s="108" t="s">
        <v>291</v>
      </c>
      <c r="C43" s="61"/>
      <c r="D43" s="62"/>
      <c r="E43" s="61"/>
      <c r="F43" s="61"/>
      <c r="G43" s="156"/>
      <c r="H43" s="63"/>
    </row>
    <row r="44" spans="1:8">
      <c r="A44" s="60"/>
      <c r="B44" s="109" t="s">
        <v>292</v>
      </c>
      <c r="C44" s="61"/>
      <c r="D44" s="62"/>
      <c r="E44" s="61"/>
      <c r="F44" s="61"/>
      <c r="G44" s="156"/>
      <c r="H44" s="63"/>
    </row>
    <row r="45" spans="1:8">
      <c r="A45" s="60"/>
      <c r="B45" s="109"/>
      <c r="C45" s="61"/>
      <c r="D45" s="62"/>
      <c r="E45" s="61"/>
      <c r="F45" s="61"/>
      <c r="G45" s="156"/>
      <c r="H45" s="63"/>
    </row>
    <row r="46" spans="1:8">
      <c r="A46" s="60"/>
      <c r="B46" s="109"/>
      <c r="C46" s="61"/>
      <c r="D46" s="62"/>
      <c r="E46" s="61"/>
      <c r="F46" s="61"/>
      <c r="G46" s="156"/>
      <c r="H46" s="63"/>
    </row>
    <row r="47" spans="1:8">
      <c r="A47" s="60"/>
      <c r="B47" s="61"/>
      <c r="C47" s="61"/>
      <c r="D47" s="62"/>
      <c r="E47" s="61"/>
      <c r="F47" s="61"/>
      <c r="G47" s="156"/>
      <c r="H47" s="63"/>
    </row>
    <row r="48" spans="1:8" ht="15.75">
      <c r="A48" s="74" t="s">
        <v>293</v>
      </c>
      <c r="B48" s="110" t="s">
        <v>294</v>
      </c>
      <c r="C48" s="61"/>
      <c r="D48" s="62"/>
      <c r="E48" s="61"/>
      <c r="F48" s="61"/>
      <c r="G48" s="156"/>
      <c r="H48" s="63"/>
    </row>
    <row r="49" spans="1:8">
      <c r="A49" s="74"/>
      <c r="B49" s="110" t="s">
        <v>295</v>
      </c>
      <c r="C49" s="61"/>
      <c r="D49" s="62"/>
      <c r="E49" s="61"/>
      <c r="F49" s="61"/>
      <c r="G49" s="156"/>
      <c r="H49" s="63"/>
    </row>
    <row r="50" spans="1:8">
      <c r="A50" s="74"/>
      <c r="B50" s="110" t="s">
        <v>296</v>
      </c>
      <c r="C50" s="61"/>
      <c r="D50" s="62"/>
      <c r="E50" s="61"/>
      <c r="F50" s="61"/>
      <c r="G50" s="156"/>
      <c r="H50" s="63"/>
    </row>
    <row r="51" spans="1:8">
      <c r="A51" s="74"/>
      <c r="B51" s="110"/>
      <c r="C51" s="61"/>
      <c r="D51" s="62"/>
      <c r="E51" s="61"/>
      <c r="F51" s="61"/>
      <c r="G51" s="156"/>
      <c r="H51" s="63"/>
    </row>
    <row r="52" spans="1:8">
      <c r="A52" s="74" t="s">
        <v>297</v>
      </c>
      <c r="B52" s="111" t="s">
        <v>298</v>
      </c>
      <c r="C52" s="61"/>
      <c r="D52" s="62"/>
      <c r="E52" s="61"/>
      <c r="F52" s="61"/>
      <c r="G52" s="156"/>
      <c r="H52" s="63"/>
    </row>
    <row r="53" spans="1:8">
      <c r="A53" s="74"/>
      <c r="B53" s="110"/>
      <c r="C53" s="61"/>
      <c r="D53" s="62"/>
      <c r="E53" s="61"/>
      <c r="F53" s="61"/>
      <c r="G53" s="156"/>
      <c r="H53" s="63"/>
    </row>
    <row r="54" spans="1:8">
      <c r="A54" s="74"/>
      <c r="B54" s="110"/>
      <c r="C54" s="61"/>
      <c r="D54" s="62"/>
      <c r="E54" s="61"/>
      <c r="F54" s="61"/>
      <c r="G54" s="156"/>
      <c r="H54" s="63"/>
    </row>
    <row r="55" spans="1:8">
      <c r="A55" s="74"/>
      <c r="B55" s="110"/>
      <c r="C55" s="61"/>
      <c r="D55" s="62"/>
      <c r="E55" s="61"/>
      <c r="F55" s="61"/>
      <c r="G55" s="156"/>
      <c r="H55" s="63"/>
    </row>
    <row r="56" spans="1:8">
      <c r="A56" s="74"/>
      <c r="B56" s="110"/>
      <c r="C56" s="61"/>
      <c r="D56" s="62"/>
      <c r="E56" s="61"/>
      <c r="F56" s="61"/>
      <c r="G56" s="156"/>
      <c r="H56" s="63"/>
    </row>
    <row r="57" spans="1:8">
      <c r="A57" s="74"/>
      <c r="B57" s="111"/>
      <c r="C57" s="61"/>
      <c r="D57" s="62"/>
      <c r="E57" s="61"/>
      <c r="F57" s="61"/>
      <c r="G57" s="156"/>
      <c r="H57" s="63"/>
    </row>
    <row r="58" spans="1:8">
      <c r="A58" s="74"/>
      <c r="B58" s="111"/>
      <c r="C58" s="61"/>
      <c r="D58" s="62"/>
      <c r="E58" s="61"/>
      <c r="F58" s="61"/>
      <c r="G58" s="156"/>
      <c r="H58" s="63"/>
    </row>
    <row r="59" spans="1:8">
      <c r="A59" s="74"/>
      <c r="B59" s="111"/>
      <c r="C59" s="61"/>
      <c r="D59" s="62"/>
      <c r="E59" s="61"/>
      <c r="F59" s="61"/>
      <c r="G59" s="156"/>
      <c r="H59" s="63"/>
    </row>
    <row r="60" spans="1:8">
      <c r="A60" s="74"/>
      <c r="B60" s="111"/>
      <c r="C60" s="61"/>
      <c r="D60" s="62"/>
      <c r="E60" s="61"/>
      <c r="F60" s="61"/>
      <c r="G60" s="156"/>
      <c r="H60" s="63"/>
    </row>
    <row r="61" spans="1:8">
      <c r="A61" s="74"/>
      <c r="B61" s="111"/>
      <c r="C61" s="61"/>
      <c r="D61" s="62"/>
      <c r="E61" s="61"/>
      <c r="F61" s="61"/>
      <c r="G61" s="156"/>
      <c r="H61" s="63"/>
    </row>
    <row r="62" spans="1:8">
      <c r="A62" s="60"/>
      <c r="B62" s="61"/>
      <c r="C62" s="61"/>
      <c r="D62" s="62"/>
      <c r="E62" s="61"/>
      <c r="F62" s="61"/>
      <c r="G62" s="156"/>
      <c r="H62" s="63"/>
    </row>
    <row r="63" spans="1:8" ht="22.9" customHeight="1">
      <c r="A63" s="112" t="s">
        <v>269</v>
      </c>
      <c r="B63" s="99" t="s">
        <v>299</v>
      </c>
      <c r="C63" s="100"/>
      <c r="D63" s="101"/>
      <c r="E63" s="100"/>
      <c r="F63" s="100"/>
      <c r="G63" s="343"/>
      <c r="H63" s="103"/>
    </row>
    <row r="64" spans="1:8">
      <c r="A64" s="60"/>
      <c r="B64" s="61"/>
      <c r="C64" s="61"/>
      <c r="D64" s="62"/>
      <c r="E64" s="61"/>
      <c r="F64" s="61"/>
      <c r="G64" s="156"/>
      <c r="H64" s="63"/>
    </row>
    <row r="65" spans="1:8" ht="21" customHeight="1">
      <c r="A65" s="113"/>
      <c r="B65" s="114" t="s">
        <v>300</v>
      </c>
      <c r="C65" s="114"/>
      <c r="D65" s="115"/>
      <c r="E65" s="115" t="s">
        <v>301</v>
      </c>
      <c r="F65" s="114"/>
      <c r="G65" s="344" t="s">
        <v>302</v>
      </c>
      <c r="H65" s="116" t="s">
        <v>303</v>
      </c>
    </row>
    <row r="66" spans="1:8">
      <c r="A66" s="60"/>
      <c r="B66" s="61"/>
      <c r="C66" s="61"/>
      <c r="D66" s="62"/>
      <c r="E66" s="61"/>
      <c r="F66" s="61"/>
      <c r="G66" s="156"/>
      <c r="H66" s="63"/>
    </row>
    <row r="67" spans="1:8" ht="15.75">
      <c r="A67" s="117" t="s">
        <v>304</v>
      </c>
      <c r="B67" s="118" t="s">
        <v>305</v>
      </c>
      <c r="C67" s="119"/>
      <c r="D67" s="120"/>
      <c r="E67" s="121"/>
      <c r="F67" s="119"/>
      <c r="G67" s="154"/>
      <c r="H67" s="122"/>
    </row>
    <row r="68" spans="1:8" ht="10.9" customHeight="1">
      <c r="A68" s="123"/>
      <c r="B68" s="124"/>
      <c r="C68" s="61"/>
      <c r="D68" s="62"/>
      <c r="E68" s="125"/>
      <c r="F68" s="61"/>
      <c r="G68" s="156"/>
      <c r="H68" s="63"/>
    </row>
    <row r="69" spans="1:8" ht="40.15" customHeight="1">
      <c r="A69" s="126" t="s">
        <v>306</v>
      </c>
      <c r="B69" s="127" t="s">
        <v>307</v>
      </c>
      <c r="C69" s="61"/>
      <c r="D69" s="62"/>
      <c r="E69" s="125"/>
      <c r="F69" s="61"/>
      <c r="G69" s="156"/>
      <c r="H69" s="63"/>
    </row>
    <row r="70" spans="1:8" ht="10.9" customHeight="1">
      <c r="A70" s="123"/>
      <c r="B70" s="124"/>
      <c r="C70" s="61"/>
      <c r="D70" s="62"/>
      <c r="E70" s="125"/>
      <c r="F70" s="61"/>
      <c r="G70" s="156"/>
      <c r="H70" s="63"/>
    </row>
    <row r="71" spans="1:8" ht="38.25">
      <c r="A71" s="128" t="s">
        <v>33</v>
      </c>
      <c r="B71" s="129" t="s">
        <v>308</v>
      </c>
      <c r="C71" s="130"/>
      <c r="D71" s="131" t="s">
        <v>235</v>
      </c>
      <c r="E71" s="60">
        <v>80</v>
      </c>
      <c r="F71" s="61"/>
      <c r="G71" s="155"/>
      <c r="H71" s="132">
        <f>E71*G71</f>
        <v>0</v>
      </c>
    </row>
    <row r="72" spans="1:8" ht="11.45" customHeight="1">
      <c r="A72" s="128"/>
      <c r="B72" s="129"/>
      <c r="C72" s="130"/>
      <c r="D72" s="131"/>
      <c r="E72" s="60"/>
      <c r="F72" s="61"/>
      <c r="G72" s="155"/>
      <c r="H72" s="132"/>
    </row>
    <row r="73" spans="1:8">
      <c r="A73" s="128" t="s">
        <v>41</v>
      </c>
      <c r="B73" s="61" t="s">
        <v>309</v>
      </c>
      <c r="C73" s="61"/>
      <c r="D73" s="62" t="s">
        <v>61</v>
      </c>
      <c r="E73" s="133">
        <v>8</v>
      </c>
      <c r="F73" s="61"/>
      <c r="G73" s="155"/>
      <c r="H73" s="132">
        <f>E73*G73</f>
        <v>0</v>
      </c>
    </row>
    <row r="74" spans="1:8">
      <c r="A74" s="128"/>
      <c r="B74" s="61"/>
      <c r="C74" s="61"/>
      <c r="D74" s="62"/>
      <c r="E74" s="133"/>
      <c r="F74" s="61"/>
      <c r="G74" s="155"/>
      <c r="H74" s="132"/>
    </row>
    <row r="75" spans="1:8">
      <c r="A75" s="128" t="s">
        <v>43</v>
      </c>
      <c r="B75" s="127" t="s">
        <v>310</v>
      </c>
      <c r="C75" s="61"/>
      <c r="D75" s="62" t="s">
        <v>235</v>
      </c>
      <c r="E75" s="133">
        <v>0</v>
      </c>
      <c r="F75" s="61"/>
      <c r="G75" s="155"/>
      <c r="H75" s="132">
        <f>E75*G75</f>
        <v>0</v>
      </c>
    </row>
    <row r="76" spans="1:8">
      <c r="A76" s="128"/>
      <c r="B76" s="127"/>
      <c r="C76" s="61"/>
      <c r="D76" s="62"/>
      <c r="E76" s="133"/>
      <c r="F76" s="61"/>
      <c r="G76" s="155"/>
      <c r="H76" s="132"/>
    </row>
    <row r="77" spans="1:8" ht="25.5">
      <c r="A77" s="128" t="s">
        <v>46</v>
      </c>
      <c r="B77" s="127" t="s">
        <v>311</v>
      </c>
      <c r="C77" s="61"/>
      <c r="D77" s="62" t="s">
        <v>61</v>
      </c>
      <c r="E77" s="133">
        <v>0</v>
      </c>
      <c r="F77" s="61"/>
      <c r="G77" s="155"/>
      <c r="H77" s="132">
        <f>E77*G77</f>
        <v>0</v>
      </c>
    </row>
    <row r="78" spans="1:8">
      <c r="A78" s="128"/>
      <c r="B78" s="127"/>
      <c r="C78" s="61"/>
      <c r="D78" s="62"/>
      <c r="E78" s="133"/>
      <c r="F78" s="61"/>
      <c r="G78" s="155"/>
      <c r="H78" s="132"/>
    </row>
    <row r="79" spans="1:8">
      <c r="A79" s="128" t="s">
        <v>312</v>
      </c>
      <c r="B79" s="127" t="s">
        <v>313</v>
      </c>
      <c r="C79" s="61"/>
      <c r="D79" s="62" t="s">
        <v>235</v>
      </c>
      <c r="E79" s="133">
        <v>45</v>
      </c>
      <c r="F79" s="61"/>
      <c r="G79" s="155"/>
      <c r="H79" s="132">
        <f>E79*G79</f>
        <v>0</v>
      </c>
    </row>
    <row r="80" spans="1:8">
      <c r="A80" s="128" t="s">
        <v>314</v>
      </c>
      <c r="B80" s="127" t="s">
        <v>315</v>
      </c>
      <c r="C80" s="61"/>
      <c r="D80" s="62" t="s">
        <v>235</v>
      </c>
      <c r="E80" s="133">
        <v>0</v>
      </c>
      <c r="F80" s="61"/>
      <c r="G80" s="155"/>
      <c r="H80" s="132">
        <f>E80*G80</f>
        <v>0</v>
      </c>
    </row>
    <row r="81" spans="1:8">
      <c r="A81" s="128"/>
      <c r="B81" s="127"/>
      <c r="C81" s="61"/>
      <c r="D81" s="62"/>
      <c r="E81" s="133"/>
      <c r="F81" s="61"/>
      <c r="G81" s="155"/>
      <c r="H81" s="132"/>
    </row>
    <row r="82" spans="1:8">
      <c r="A82" s="128" t="s">
        <v>51</v>
      </c>
      <c r="B82" s="61" t="s">
        <v>316</v>
      </c>
      <c r="C82" s="61"/>
      <c r="D82" s="62" t="s">
        <v>235</v>
      </c>
      <c r="E82" s="133">
        <v>80</v>
      </c>
      <c r="F82" s="61"/>
      <c r="G82" s="155"/>
      <c r="H82" s="132">
        <f>E82*G82</f>
        <v>0</v>
      </c>
    </row>
    <row r="83" spans="1:8">
      <c r="A83" s="128"/>
      <c r="B83" s="61"/>
      <c r="C83" s="61"/>
      <c r="D83" s="62"/>
      <c r="E83" s="133"/>
      <c r="F83" s="61"/>
      <c r="G83" s="155"/>
      <c r="H83" s="132"/>
    </row>
    <row r="84" spans="1:8">
      <c r="A84" s="128" t="s">
        <v>54</v>
      </c>
      <c r="B84" s="61" t="s">
        <v>317</v>
      </c>
      <c r="C84" s="61"/>
      <c r="D84" s="62" t="s">
        <v>61</v>
      </c>
      <c r="E84" s="133">
        <v>2</v>
      </c>
      <c r="F84" s="61"/>
      <c r="G84" s="155"/>
      <c r="H84" s="132">
        <f>E84*G84</f>
        <v>0</v>
      </c>
    </row>
    <row r="85" spans="1:8">
      <c r="A85" s="128"/>
      <c r="B85" s="134"/>
      <c r="C85" s="61"/>
      <c r="D85" s="62"/>
      <c r="E85" s="135"/>
      <c r="F85" s="61"/>
      <c r="G85" s="155"/>
      <c r="H85" s="63"/>
    </row>
    <row r="86" spans="1:8" ht="25.5">
      <c r="A86" s="128" t="s">
        <v>57</v>
      </c>
      <c r="B86" s="134" t="s">
        <v>318</v>
      </c>
      <c r="C86" s="61"/>
      <c r="D86" s="136" t="s">
        <v>40</v>
      </c>
      <c r="E86" s="135">
        <v>1</v>
      </c>
      <c r="F86" s="61"/>
      <c r="G86" s="155"/>
      <c r="H86" s="132">
        <f>E86*G86</f>
        <v>0</v>
      </c>
    </row>
    <row r="87" spans="1:8" ht="107.45" customHeight="1">
      <c r="A87" s="128"/>
      <c r="B87" s="134" t="s">
        <v>319</v>
      </c>
      <c r="C87" s="61">
        <v>1</v>
      </c>
      <c r="D87" s="62" t="s">
        <v>61</v>
      </c>
      <c r="E87" s="133"/>
      <c r="F87" s="61"/>
      <c r="G87" s="155"/>
      <c r="H87" s="63"/>
    </row>
    <row r="88" spans="1:8" ht="13.15" customHeight="1">
      <c r="A88" s="128"/>
      <c r="B88" s="134" t="s">
        <v>320</v>
      </c>
      <c r="C88" s="61">
        <v>1</v>
      </c>
      <c r="D88" s="62" t="s">
        <v>61</v>
      </c>
      <c r="E88" s="133"/>
      <c r="F88" s="61"/>
      <c r="G88" s="155"/>
      <c r="H88" s="63"/>
    </row>
    <row r="89" spans="1:8">
      <c r="A89" s="128"/>
      <c r="B89" s="134" t="s">
        <v>321</v>
      </c>
      <c r="C89" s="61">
        <v>1</v>
      </c>
      <c r="D89" s="62" t="s">
        <v>61</v>
      </c>
      <c r="E89" s="133"/>
      <c r="F89" s="61"/>
      <c r="G89" s="155"/>
      <c r="H89" s="63"/>
    </row>
    <row r="90" spans="1:8">
      <c r="A90" s="128"/>
      <c r="B90" s="134" t="s">
        <v>322</v>
      </c>
      <c r="C90" s="61">
        <v>2</v>
      </c>
      <c r="D90" s="62" t="s">
        <v>61</v>
      </c>
      <c r="E90" s="133"/>
      <c r="F90" s="61"/>
      <c r="G90" s="155"/>
      <c r="H90" s="63"/>
    </row>
    <row r="91" spans="1:8">
      <c r="A91" s="128"/>
      <c r="B91" s="134" t="s">
        <v>323</v>
      </c>
      <c r="C91" s="61">
        <v>3</v>
      </c>
      <c r="D91" s="62" t="s">
        <v>61</v>
      </c>
      <c r="E91" s="133"/>
      <c r="F91" s="61"/>
      <c r="G91" s="155"/>
      <c r="H91" s="63"/>
    </row>
    <row r="92" spans="1:8">
      <c r="A92" s="128"/>
      <c r="B92" s="134" t="s">
        <v>324</v>
      </c>
      <c r="C92" s="61">
        <v>1</v>
      </c>
      <c r="D92" s="62" t="s">
        <v>61</v>
      </c>
      <c r="E92" s="133"/>
      <c r="F92" s="61"/>
      <c r="G92" s="155"/>
      <c r="H92" s="63"/>
    </row>
    <row r="93" spans="1:8">
      <c r="A93" s="128"/>
      <c r="B93" s="134" t="s">
        <v>325</v>
      </c>
      <c r="C93" s="61">
        <v>1</v>
      </c>
      <c r="D93" s="62" t="s">
        <v>61</v>
      </c>
      <c r="E93" s="133"/>
      <c r="F93" s="61"/>
      <c r="G93" s="155"/>
      <c r="H93" s="63"/>
    </row>
    <row r="94" spans="1:8" ht="38.25">
      <c r="A94" s="128"/>
      <c r="B94" s="134" t="s">
        <v>326</v>
      </c>
      <c r="C94" s="61">
        <v>1</v>
      </c>
      <c r="D94" s="62" t="s">
        <v>61</v>
      </c>
      <c r="E94" s="133"/>
      <c r="F94" s="61"/>
      <c r="G94" s="155"/>
      <c r="H94" s="63"/>
    </row>
    <row r="95" spans="1:8">
      <c r="A95" s="128"/>
      <c r="B95" s="134" t="s">
        <v>327</v>
      </c>
      <c r="C95" s="61">
        <v>1</v>
      </c>
      <c r="D95" s="62" t="s">
        <v>61</v>
      </c>
      <c r="E95" s="133"/>
      <c r="F95" s="61"/>
      <c r="G95" s="155"/>
      <c r="H95" s="63"/>
    </row>
    <row r="96" spans="1:8">
      <c r="A96" s="128"/>
      <c r="B96" s="134" t="s">
        <v>328</v>
      </c>
      <c r="C96" s="61">
        <v>1</v>
      </c>
      <c r="D96" s="62" t="s">
        <v>61</v>
      </c>
      <c r="E96" s="133"/>
      <c r="F96" s="61"/>
      <c r="G96" s="155"/>
      <c r="H96" s="63"/>
    </row>
    <row r="97" spans="1:8">
      <c r="A97" s="128"/>
      <c r="B97" s="134" t="s">
        <v>329</v>
      </c>
      <c r="C97" s="61">
        <v>3</v>
      </c>
      <c r="D97" s="62" t="s">
        <v>61</v>
      </c>
      <c r="E97" s="133"/>
      <c r="F97" s="61"/>
      <c r="G97" s="155"/>
      <c r="H97" s="63"/>
    </row>
    <row r="98" spans="1:8">
      <c r="A98" s="128"/>
      <c r="B98" s="134" t="s">
        <v>330</v>
      </c>
      <c r="C98" s="61">
        <v>1</v>
      </c>
      <c r="D98" s="62" t="s">
        <v>40</v>
      </c>
      <c r="E98" s="133"/>
      <c r="F98" s="61"/>
      <c r="G98" s="155"/>
      <c r="H98" s="63"/>
    </row>
    <row r="99" spans="1:8">
      <c r="A99" s="128"/>
      <c r="B99" s="134" t="s">
        <v>331</v>
      </c>
      <c r="C99" s="61">
        <v>1</v>
      </c>
      <c r="D99" s="62" t="s">
        <v>61</v>
      </c>
      <c r="E99" s="133"/>
      <c r="F99" s="61"/>
      <c r="G99" s="155"/>
      <c r="H99" s="63"/>
    </row>
    <row r="100" spans="1:8">
      <c r="A100" s="128"/>
      <c r="B100" s="134" t="s">
        <v>332</v>
      </c>
      <c r="C100" s="61">
        <v>1</v>
      </c>
      <c r="D100" s="62" t="s">
        <v>61</v>
      </c>
      <c r="E100" s="133"/>
      <c r="F100" s="61"/>
      <c r="G100" s="155"/>
      <c r="H100" s="63"/>
    </row>
    <row r="101" spans="1:8">
      <c r="A101" s="128"/>
      <c r="B101" s="134" t="s">
        <v>333</v>
      </c>
      <c r="C101" s="61">
        <v>1</v>
      </c>
      <c r="D101" s="62" t="s">
        <v>40</v>
      </c>
      <c r="E101" s="133"/>
      <c r="F101" s="61"/>
      <c r="G101" s="155"/>
      <c r="H101" s="63"/>
    </row>
    <row r="102" spans="1:8">
      <c r="A102" s="128"/>
      <c r="B102" s="134" t="s">
        <v>334</v>
      </c>
      <c r="C102" s="61">
        <v>1</v>
      </c>
      <c r="D102" s="62" t="s">
        <v>40</v>
      </c>
      <c r="E102" s="133"/>
      <c r="F102" s="61"/>
      <c r="G102" s="155"/>
      <c r="H102" s="63"/>
    </row>
    <row r="103" spans="1:8" ht="14.25">
      <c r="A103" s="91"/>
      <c r="B103" s="78"/>
      <c r="C103" s="78"/>
      <c r="D103" s="84"/>
      <c r="E103" s="78"/>
      <c r="F103" s="61"/>
      <c r="G103" s="155"/>
      <c r="H103" s="63"/>
    </row>
    <row r="104" spans="1:8" ht="14.25">
      <c r="A104" s="91"/>
      <c r="B104" s="78"/>
      <c r="C104" s="78"/>
      <c r="D104" s="84"/>
      <c r="E104" s="78"/>
      <c r="F104" s="61"/>
      <c r="G104" s="155"/>
      <c r="H104" s="63"/>
    </row>
    <row r="105" spans="1:8" ht="15.75">
      <c r="A105" s="117" t="s">
        <v>335</v>
      </c>
      <c r="B105" s="137" t="s">
        <v>336</v>
      </c>
      <c r="C105" s="119"/>
      <c r="D105" s="120"/>
      <c r="E105" s="138"/>
      <c r="F105" s="119"/>
      <c r="G105" s="153"/>
      <c r="H105" s="122"/>
    </row>
    <row r="106" spans="1:8">
      <c r="A106" s="123"/>
      <c r="B106" s="134"/>
      <c r="C106" s="61"/>
      <c r="D106" s="62"/>
      <c r="E106" s="133"/>
      <c r="F106" s="61"/>
      <c r="G106" s="155"/>
      <c r="H106" s="63"/>
    </row>
    <row r="107" spans="1:8" ht="25.5">
      <c r="A107" s="128" t="s">
        <v>59</v>
      </c>
      <c r="B107" s="134" t="s">
        <v>337</v>
      </c>
      <c r="C107" s="61"/>
      <c r="D107" s="62" t="s">
        <v>235</v>
      </c>
      <c r="E107" s="133">
        <v>45</v>
      </c>
      <c r="F107" s="61"/>
      <c r="G107" s="155"/>
      <c r="H107" s="132">
        <f>E107*G107</f>
        <v>0</v>
      </c>
    </row>
    <row r="108" spans="1:8">
      <c r="A108" s="128"/>
      <c r="B108" s="134"/>
      <c r="C108" s="61"/>
      <c r="D108" s="62"/>
      <c r="E108" s="133"/>
      <c r="F108" s="61"/>
      <c r="G108" s="155"/>
      <c r="H108" s="132"/>
    </row>
    <row r="109" spans="1:8" ht="76.5">
      <c r="A109" s="128" t="s">
        <v>74</v>
      </c>
      <c r="B109" s="139" t="s">
        <v>338</v>
      </c>
      <c r="C109" s="60"/>
      <c r="D109" s="62"/>
      <c r="E109" s="140"/>
      <c r="F109" s="61"/>
      <c r="G109" s="141"/>
      <c r="H109" s="142"/>
    </row>
    <row r="110" spans="1:8">
      <c r="A110" s="128"/>
      <c r="B110" s="134" t="s">
        <v>339</v>
      </c>
      <c r="C110" s="60"/>
      <c r="D110" s="62" t="s">
        <v>40</v>
      </c>
      <c r="E110" s="60">
        <v>1</v>
      </c>
      <c r="F110" s="61"/>
      <c r="G110" s="141"/>
      <c r="H110" s="132">
        <f>E110*G110</f>
        <v>0</v>
      </c>
    </row>
    <row r="111" spans="1:8" ht="16.149999999999999" customHeight="1">
      <c r="A111" s="128"/>
      <c r="B111" s="134" t="s">
        <v>340</v>
      </c>
      <c r="C111" s="60"/>
      <c r="D111" s="62" t="s">
        <v>40</v>
      </c>
      <c r="E111" s="60">
        <v>2</v>
      </c>
      <c r="F111" s="61"/>
      <c r="G111" s="141"/>
      <c r="H111" s="132">
        <f>E111*G111</f>
        <v>0</v>
      </c>
    </row>
    <row r="112" spans="1:8">
      <c r="A112" s="128"/>
      <c r="B112" s="134" t="s">
        <v>341</v>
      </c>
      <c r="C112" s="60"/>
      <c r="D112" s="62" t="s">
        <v>40</v>
      </c>
      <c r="E112" s="60">
        <v>2</v>
      </c>
      <c r="F112" s="61"/>
      <c r="G112" s="141"/>
      <c r="H112" s="132">
        <f>E112*G112</f>
        <v>0</v>
      </c>
    </row>
    <row r="113" spans="1:8">
      <c r="A113" s="128"/>
      <c r="B113" s="134"/>
      <c r="C113" s="60"/>
      <c r="D113" s="62"/>
      <c r="E113" s="60"/>
      <c r="F113" s="61"/>
      <c r="G113" s="141"/>
      <c r="H113" s="132"/>
    </row>
    <row r="114" spans="1:8" ht="76.5">
      <c r="A114" s="128" t="s">
        <v>76</v>
      </c>
      <c r="B114" s="134" t="s">
        <v>342</v>
      </c>
      <c r="C114" s="60"/>
      <c r="D114" s="62"/>
      <c r="E114" s="140"/>
      <c r="F114" s="61"/>
      <c r="G114" s="141"/>
      <c r="H114" s="143"/>
    </row>
    <row r="115" spans="1:8" ht="25.5">
      <c r="A115" s="128"/>
      <c r="B115" s="134" t="s">
        <v>343</v>
      </c>
      <c r="C115" s="60"/>
      <c r="D115" s="62" t="s">
        <v>235</v>
      </c>
      <c r="E115" s="60">
        <v>45</v>
      </c>
      <c r="F115" s="61"/>
      <c r="G115" s="141"/>
      <c r="H115" s="132">
        <f>E115*G115</f>
        <v>0</v>
      </c>
    </row>
    <row r="116" spans="1:8">
      <c r="A116" s="128"/>
      <c r="B116" s="134"/>
      <c r="C116" s="61"/>
      <c r="D116" s="62"/>
      <c r="E116" s="133"/>
      <c r="F116" s="61"/>
      <c r="G116" s="155"/>
      <c r="H116" s="132"/>
    </row>
    <row r="117" spans="1:8">
      <c r="A117" s="128" t="s">
        <v>78</v>
      </c>
      <c r="B117" s="134" t="s">
        <v>344</v>
      </c>
      <c r="C117" s="61"/>
      <c r="D117" s="62" t="s">
        <v>235</v>
      </c>
      <c r="E117" s="133">
        <v>0</v>
      </c>
      <c r="F117" s="61"/>
      <c r="G117" s="155"/>
      <c r="H117" s="132">
        <f>E117*G117</f>
        <v>0</v>
      </c>
    </row>
    <row r="118" spans="1:8">
      <c r="A118" s="128"/>
      <c r="B118" s="134"/>
      <c r="C118" s="61"/>
      <c r="D118" s="62"/>
      <c r="E118" s="133"/>
      <c r="F118" s="61"/>
      <c r="G118" s="155"/>
      <c r="H118" s="132"/>
    </row>
    <row r="119" spans="1:8">
      <c r="A119" s="128" t="s">
        <v>80</v>
      </c>
      <c r="B119" s="134" t="s">
        <v>345</v>
      </c>
      <c r="C119" s="61"/>
      <c r="D119" s="62" t="s">
        <v>235</v>
      </c>
      <c r="E119" s="133">
        <v>45</v>
      </c>
      <c r="F119" s="61"/>
      <c r="G119" s="155"/>
      <c r="H119" s="132">
        <f>E119*G119</f>
        <v>0</v>
      </c>
    </row>
    <row r="120" spans="1:8">
      <c r="A120" s="128"/>
      <c r="B120" s="134"/>
      <c r="C120" s="61"/>
      <c r="D120" s="62"/>
      <c r="E120" s="133"/>
      <c r="F120" s="61"/>
      <c r="G120" s="155"/>
      <c r="H120" s="132"/>
    </row>
    <row r="121" spans="1:8">
      <c r="A121" s="128" t="s">
        <v>83</v>
      </c>
      <c r="B121" s="134" t="s">
        <v>346</v>
      </c>
      <c r="C121" s="61"/>
      <c r="D121" s="62" t="s">
        <v>61</v>
      </c>
      <c r="E121" s="133">
        <v>8</v>
      </c>
      <c r="F121" s="61"/>
      <c r="G121" s="155"/>
      <c r="H121" s="132">
        <f>E121*G121</f>
        <v>0</v>
      </c>
    </row>
    <row r="122" spans="1:8">
      <c r="A122" s="128"/>
      <c r="B122" s="134"/>
      <c r="C122" s="61"/>
      <c r="D122" s="62"/>
      <c r="E122" s="133"/>
      <c r="F122" s="61"/>
      <c r="G122" s="155"/>
      <c r="H122" s="132"/>
    </row>
    <row r="123" spans="1:8">
      <c r="A123" s="128" t="s">
        <v>86</v>
      </c>
      <c r="B123" s="134" t="s">
        <v>347</v>
      </c>
      <c r="C123" s="61"/>
      <c r="D123" s="62" t="s">
        <v>40</v>
      </c>
      <c r="E123" s="133">
        <v>1</v>
      </c>
      <c r="F123" s="61"/>
      <c r="G123" s="155"/>
      <c r="H123" s="132">
        <f>E123*G123</f>
        <v>0</v>
      </c>
    </row>
    <row r="124" spans="1:8">
      <c r="A124" s="128"/>
      <c r="B124" s="134"/>
      <c r="C124" s="61"/>
      <c r="D124" s="62"/>
      <c r="E124" s="133"/>
      <c r="F124" s="61"/>
      <c r="G124" s="155"/>
      <c r="H124" s="132"/>
    </row>
    <row r="125" spans="1:8" ht="25.5">
      <c r="A125" s="128" t="s">
        <v>137</v>
      </c>
      <c r="B125" s="134" t="s">
        <v>348</v>
      </c>
      <c r="C125" s="61"/>
      <c r="D125" s="62" t="s">
        <v>40</v>
      </c>
      <c r="E125" s="133">
        <v>1</v>
      </c>
      <c r="F125" s="61"/>
      <c r="G125" s="155"/>
      <c r="H125" s="132">
        <f>E125*G125</f>
        <v>0</v>
      </c>
    </row>
    <row r="126" spans="1:8">
      <c r="A126" s="128"/>
      <c r="B126" s="134"/>
      <c r="C126" s="61"/>
      <c r="D126" s="62"/>
      <c r="E126" s="133"/>
      <c r="F126" s="61"/>
      <c r="G126" s="155"/>
      <c r="H126" s="132">
        <f>E126*G126</f>
        <v>0</v>
      </c>
    </row>
    <row r="127" spans="1:8" ht="25.5">
      <c r="A127" s="128" t="s">
        <v>139</v>
      </c>
      <c r="B127" s="134" t="s">
        <v>349</v>
      </c>
      <c r="C127" s="61"/>
      <c r="D127" s="62" t="s">
        <v>40</v>
      </c>
      <c r="E127" s="133">
        <v>1</v>
      </c>
      <c r="F127" s="61"/>
      <c r="G127" s="155"/>
      <c r="H127" s="132">
        <f>E127*G127</f>
        <v>0</v>
      </c>
    </row>
    <row r="128" spans="1:8">
      <c r="A128" s="128"/>
      <c r="B128" s="134"/>
      <c r="C128" s="61"/>
      <c r="D128" s="62"/>
      <c r="E128" s="133"/>
      <c r="F128" s="61"/>
      <c r="G128" s="155"/>
      <c r="H128" s="132"/>
    </row>
    <row r="129" spans="1:8" ht="25.5">
      <c r="A129" s="128" t="s">
        <v>141</v>
      </c>
      <c r="B129" s="134" t="s">
        <v>350</v>
      </c>
      <c r="C129" s="61"/>
      <c r="D129" s="62" t="s">
        <v>40</v>
      </c>
      <c r="E129" s="133">
        <v>2</v>
      </c>
      <c r="F129" s="61"/>
      <c r="G129" s="155"/>
      <c r="H129" s="132">
        <f>E129*G129</f>
        <v>0</v>
      </c>
    </row>
    <row r="130" spans="1:8">
      <c r="A130" s="128"/>
      <c r="B130" s="134"/>
      <c r="C130" s="61"/>
      <c r="D130" s="62"/>
      <c r="E130" s="133"/>
      <c r="F130" s="61"/>
      <c r="G130" s="155"/>
      <c r="H130" s="132"/>
    </row>
    <row r="131" spans="1:8" ht="25.9" customHeight="1">
      <c r="A131" s="128" t="s">
        <v>251</v>
      </c>
      <c r="B131" s="134" t="s">
        <v>351</v>
      </c>
      <c r="C131" s="61"/>
      <c r="D131" s="62" t="s">
        <v>61</v>
      </c>
      <c r="E131" s="133">
        <v>2</v>
      </c>
      <c r="F131" s="61"/>
      <c r="G131" s="345"/>
      <c r="H131" s="132">
        <f>E131*G131</f>
        <v>0</v>
      </c>
    </row>
    <row r="132" spans="1:8" ht="13.9" customHeight="1">
      <c r="A132" s="128"/>
      <c r="B132" s="134"/>
      <c r="C132" s="61"/>
      <c r="D132" s="62"/>
      <c r="E132" s="133"/>
      <c r="F132" s="61"/>
      <c r="G132" s="345"/>
      <c r="H132" s="132"/>
    </row>
    <row r="133" spans="1:8" ht="26.45" customHeight="1">
      <c r="A133" s="128" t="s">
        <v>254</v>
      </c>
      <c r="B133" s="134" t="s">
        <v>352</v>
      </c>
      <c r="C133" s="61"/>
      <c r="D133" s="62" t="s">
        <v>40</v>
      </c>
      <c r="E133" s="133">
        <v>1</v>
      </c>
      <c r="F133" s="61"/>
      <c r="G133" s="155"/>
      <c r="H133" s="132">
        <f>E133*G133</f>
        <v>0</v>
      </c>
    </row>
    <row r="134" spans="1:8" ht="14.45" customHeight="1">
      <c r="A134" s="128"/>
      <c r="B134" s="134"/>
      <c r="C134" s="61"/>
      <c r="D134" s="62"/>
      <c r="E134" s="133"/>
      <c r="F134" s="61"/>
      <c r="G134" s="155"/>
      <c r="H134" s="132"/>
    </row>
    <row r="135" spans="1:8" ht="39.6" customHeight="1">
      <c r="A135" s="128" t="s">
        <v>353</v>
      </c>
      <c r="B135" s="144" t="s">
        <v>354</v>
      </c>
      <c r="C135" s="60"/>
      <c r="D135" s="62" t="s">
        <v>40</v>
      </c>
      <c r="E135" s="60">
        <v>1</v>
      </c>
      <c r="F135" s="61"/>
      <c r="G135" s="141"/>
      <c r="H135" s="132">
        <f>E135*G135</f>
        <v>0</v>
      </c>
    </row>
    <row r="136" spans="1:8" ht="13.5" thickBot="1">
      <c r="A136" s="145"/>
      <c r="B136" s="146"/>
      <c r="C136" s="81"/>
      <c r="D136" s="82"/>
      <c r="E136" s="147"/>
      <c r="F136" s="61"/>
      <c r="G136" s="155"/>
      <c r="H136" s="63"/>
    </row>
    <row r="137" spans="1:8" ht="15.75" thickTop="1" thickBot="1">
      <c r="A137" s="128"/>
      <c r="B137" s="61"/>
      <c r="C137" s="61"/>
      <c r="D137" s="62"/>
      <c r="E137" s="61"/>
      <c r="F137" s="61"/>
      <c r="G137" s="155"/>
      <c r="H137" s="148">
        <f>SUM(H67:H136)</f>
        <v>0</v>
      </c>
    </row>
    <row r="138" spans="1:8" ht="13.5" thickTop="1">
      <c r="A138" s="60"/>
      <c r="B138" s="61"/>
      <c r="C138" s="61"/>
      <c r="D138" s="62"/>
      <c r="E138" s="61"/>
      <c r="F138" s="61"/>
      <c r="G138" s="155"/>
      <c r="H138" s="63"/>
    </row>
    <row r="139" spans="1:8">
      <c r="A139" s="60"/>
      <c r="B139" s="61"/>
      <c r="C139" s="61"/>
      <c r="D139" s="62"/>
      <c r="E139" s="61"/>
      <c r="F139" s="61"/>
      <c r="G139" s="155"/>
      <c r="H139" s="63"/>
    </row>
    <row r="140" spans="1:8" s="151" customFormat="1" ht="20.45" customHeight="1">
      <c r="A140" s="112" t="s">
        <v>355</v>
      </c>
      <c r="B140" s="99" t="s">
        <v>356</v>
      </c>
      <c r="C140" s="149"/>
      <c r="D140" s="150"/>
      <c r="E140" s="149"/>
      <c r="F140" s="100"/>
      <c r="G140" s="346"/>
      <c r="H140" s="103"/>
    </row>
    <row r="141" spans="1:8" ht="13.15" customHeight="1">
      <c r="A141" s="123"/>
      <c r="B141" s="80"/>
      <c r="C141" s="80"/>
      <c r="D141" s="136"/>
      <c r="E141" s="80"/>
      <c r="F141" s="61"/>
      <c r="G141" s="155"/>
      <c r="H141" s="63"/>
    </row>
    <row r="142" spans="1:8" ht="15.75">
      <c r="A142" s="117" t="s">
        <v>357</v>
      </c>
      <c r="B142" s="152" t="s">
        <v>358</v>
      </c>
      <c r="C142" s="119"/>
      <c r="D142" s="120"/>
      <c r="E142" s="121"/>
      <c r="F142" s="119"/>
      <c r="G142" s="153"/>
      <c r="H142" s="154"/>
    </row>
    <row r="143" spans="1:8">
      <c r="A143" s="60"/>
      <c r="B143" s="61"/>
      <c r="C143" s="61"/>
      <c r="D143" s="62"/>
      <c r="E143" s="125"/>
      <c r="F143" s="61"/>
      <c r="G143" s="155"/>
      <c r="H143" s="156"/>
    </row>
    <row r="144" spans="1:8">
      <c r="A144" s="128" t="s">
        <v>33</v>
      </c>
      <c r="B144" s="144" t="s">
        <v>359</v>
      </c>
      <c r="C144" s="130"/>
      <c r="D144" s="62"/>
      <c r="E144" s="60"/>
      <c r="F144" s="60"/>
      <c r="G144" s="141"/>
      <c r="H144" s="60"/>
    </row>
    <row r="145" spans="1:8">
      <c r="A145" s="128"/>
      <c r="B145" s="144" t="s">
        <v>360</v>
      </c>
      <c r="C145" s="61"/>
      <c r="D145" s="62" t="s">
        <v>235</v>
      </c>
      <c r="E145" s="133">
        <v>4</v>
      </c>
      <c r="F145" s="60"/>
      <c r="G145" s="157"/>
      <c r="H145" s="132">
        <f>E145*G145</f>
        <v>0</v>
      </c>
    </row>
    <row r="146" spans="1:8">
      <c r="A146" s="60"/>
      <c r="B146" s="61"/>
      <c r="C146" s="61"/>
      <c r="D146" s="62"/>
      <c r="E146" s="158"/>
      <c r="F146" s="60"/>
      <c r="G146" s="157"/>
      <c r="H146" s="132"/>
    </row>
    <row r="147" spans="1:8">
      <c r="A147" s="128" t="s">
        <v>41</v>
      </c>
      <c r="B147" s="144" t="s">
        <v>361</v>
      </c>
      <c r="C147" s="130"/>
      <c r="D147" s="62"/>
      <c r="E147" s="60"/>
      <c r="F147" s="60"/>
      <c r="G147" s="141"/>
      <c r="H147" s="60"/>
    </row>
    <row r="148" spans="1:8" ht="13.9" customHeight="1">
      <c r="A148" s="128"/>
      <c r="B148" s="144" t="s">
        <v>362</v>
      </c>
      <c r="C148" s="61"/>
      <c r="D148" s="62" t="s">
        <v>235</v>
      </c>
      <c r="E148" s="133">
        <v>10</v>
      </c>
      <c r="F148" s="60"/>
      <c r="G148" s="157"/>
      <c r="H148" s="132">
        <f>E148*G148</f>
        <v>0</v>
      </c>
    </row>
    <row r="149" spans="1:8" ht="13.9" customHeight="1">
      <c r="A149" s="128"/>
      <c r="B149" s="144" t="s">
        <v>363</v>
      </c>
      <c r="C149" s="61"/>
      <c r="D149" s="62" t="s">
        <v>235</v>
      </c>
      <c r="E149" s="133">
        <v>6</v>
      </c>
      <c r="F149" s="60"/>
      <c r="G149" s="157"/>
      <c r="H149" s="132">
        <f>E149*G149</f>
        <v>0</v>
      </c>
    </row>
    <row r="150" spans="1:8">
      <c r="A150" s="128"/>
      <c r="B150" s="144" t="s">
        <v>364</v>
      </c>
      <c r="C150" s="61"/>
      <c r="D150" s="62" t="s">
        <v>235</v>
      </c>
      <c r="E150" s="133">
        <v>3</v>
      </c>
      <c r="F150" s="60"/>
      <c r="G150" s="157"/>
      <c r="H150" s="132">
        <f>E150*G150</f>
        <v>0</v>
      </c>
    </row>
    <row r="151" spans="1:8" ht="14.25">
      <c r="A151" s="128"/>
      <c r="B151" s="144"/>
      <c r="C151" s="61"/>
      <c r="D151" s="62"/>
      <c r="E151" s="133"/>
      <c r="F151" s="60"/>
      <c r="G151" s="141"/>
      <c r="H151" s="143"/>
    </row>
    <row r="152" spans="1:8">
      <c r="A152" s="128"/>
      <c r="B152" s="144"/>
      <c r="C152" s="61"/>
      <c r="D152" s="62"/>
      <c r="E152" s="60"/>
      <c r="F152" s="60"/>
      <c r="G152" s="141"/>
      <c r="H152" s="159"/>
    </row>
    <row r="153" spans="1:8" ht="14.45" customHeight="1">
      <c r="A153" s="117" t="s">
        <v>365</v>
      </c>
      <c r="B153" s="152" t="s">
        <v>366</v>
      </c>
      <c r="C153" s="160"/>
      <c r="D153" s="161"/>
      <c r="E153" s="162"/>
      <c r="F153" s="163"/>
      <c r="G153" s="347"/>
      <c r="H153" s="164"/>
    </row>
    <row r="154" spans="1:8">
      <c r="A154" s="60"/>
      <c r="B154" s="61"/>
      <c r="C154" s="61"/>
      <c r="D154" s="62"/>
      <c r="E154" s="158"/>
      <c r="F154" s="60"/>
      <c r="G154" s="157"/>
      <c r="H154" s="165"/>
    </row>
    <row r="155" spans="1:8" ht="54" customHeight="1">
      <c r="A155" s="128" t="s">
        <v>33</v>
      </c>
      <c r="B155" s="144" t="s">
        <v>367</v>
      </c>
      <c r="C155" s="130"/>
      <c r="D155" s="62" t="s">
        <v>40</v>
      </c>
      <c r="E155" s="135">
        <v>1</v>
      </c>
      <c r="F155" s="123"/>
      <c r="G155" s="166"/>
      <c r="H155" s="132">
        <f>E155*G155</f>
        <v>0</v>
      </c>
    </row>
    <row r="156" spans="1:8">
      <c r="A156" s="128"/>
      <c r="B156" s="144"/>
      <c r="C156" s="130"/>
      <c r="D156" s="62"/>
      <c r="E156" s="133"/>
      <c r="F156" s="60"/>
      <c r="G156" s="157"/>
      <c r="H156" s="132"/>
    </row>
    <row r="157" spans="1:8" ht="25.5">
      <c r="A157" s="128" t="s">
        <v>41</v>
      </c>
      <c r="B157" s="144" t="s">
        <v>368</v>
      </c>
      <c r="C157" s="130"/>
      <c r="D157" s="62"/>
      <c r="E157" s="60"/>
      <c r="F157" s="60"/>
      <c r="G157" s="141"/>
      <c r="H157" s="60"/>
    </row>
    <row r="158" spans="1:8" ht="25.5">
      <c r="A158" s="128"/>
      <c r="B158" s="144" t="s">
        <v>369</v>
      </c>
      <c r="C158" s="130"/>
      <c r="D158" s="62" t="s">
        <v>235</v>
      </c>
      <c r="E158" s="133">
        <v>3</v>
      </c>
      <c r="F158" s="60"/>
      <c r="G158" s="157"/>
      <c r="H158" s="132">
        <f>E158*G158</f>
        <v>0</v>
      </c>
    </row>
    <row r="159" spans="1:8">
      <c r="A159" s="128"/>
      <c r="B159" s="144" t="s">
        <v>370</v>
      </c>
      <c r="C159" s="130"/>
      <c r="D159" s="62" t="s">
        <v>235</v>
      </c>
      <c r="E159" s="133">
        <v>20</v>
      </c>
      <c r="F159" s="60"/>
      <c r="G159" s="157"/>
      <c r="H159" s="132">
        <f>E159*G159</f>
        <v>0</v>
      </c>
    </row>
    <row r="160" spans="1:8" ht="15.6" customHeight="1">
      <c r="A160" s="128"/>
      <c r="B160" s="144"/>
      <c r="C160" s="130"/>
      <c r="D160" s="62"/>
      <c r="E160" s="133"/>
      <c r="F160" s="60"/>
      <c r="G160" s="157"/>
      <c r="H160" s="132"/>
    </row>
    <row r="161" spans="1:8" ht="25.5">
      <c r="A161" s="128" t="s">
        <v>43</v>
      </c>
      <c r="B161" s="144" t="s">
        <v>371</v>
      </c>
      <c r="C161" s="130"/>
      <c r="D161" s="62" t="s">
        <v>40</v>
      </c>
      <c r="E161" s="60">
        <v>1</v>
      </c>
      <c r="F161" s="60"/>
      <c r="G161" s="141"/>
      <c r="H161" s="132">
        <f>E161*G161</f>
        <v>0</v>
      </c>
    </row>
    <row r="162" spans="1:8" ht="12.6" customHeight="1">
      <c r="A162" s="128"/>
      <c r="B162" s="144"/>
      <c r="C162" s="130"/>
      <c r="D162" s="62"/>
      <c r="E162" s="60"/>
      <c r="F162" s="60"/>
      <c r="G162" s="141"/>
      <c r="H162" s="132"/>
    </row>
    <row r="163" spans="1:8" ht="38.25">
      <c r="A163" s="128" t="s">
        <v>46</v>
      </c>
      <c r="B163" s="144" t="s">
        <v>372</v>
      </c>
      <c r="C163" s="130"/>
      <c r="D163" s="62" t="s">
        <v>61</v>
      </c>
      <c r="E163" s="133">
        <v>2</v>
      </c>
      <c r="F163" s="60"/>
      <c r="G163" s="157"/>
      <c r="H163" s="132">
        <f>E163*G163</f>
        <v>0</v>
      </c>
    </row>
    <row r="164" spans="1:8" ht="16.149999999999999" customHeight="1">
      <c r="A164" s="60"/>
      <c r="B164" s="61"/>
      <c r="C164" s="61"/>
      <c r="D164" s="62"/>
      <c r="E164" s="158"/>
      <c r="F164" s="60"/>
      <c r="G164" s="157"/>
      <c r="H164" s="132"/>
    </row>
    <row r="165" spans="1:8" ht="38.25">
      <c r="A165" s="128" t="s">
        <v>49</v>
      </c>
      <c r="B165" s="144" t="s">
        <v>373</v>
      </c>
      <c r="C165" s="130"/>
      <c r="D165" s="62" t="s">
        <v>61</v>
      </c>
      <c r="E165" s="133">
        <v>5</v>
      </c>
      <c r="F165" s="60"/>
      <c r="G165" s="157"/>
      <c r="H165" s="132">
        <f>E165*G165</f>
        <v>0</v>
      </c>
    </row>
    <row r="166" spans="1:8">
      <c r="A166" s="60"/>
      <c r="B166" s="61"/>
      <c r="C166" s="61"/>
      <c r="D166" s="62"/>
      <c r="E166" s="133"/>
      <c r="F166" s="60"/>
      <c r="G166" s="157"/>
      <c r="H166" s="132"/>
    </row>
    <row r="167" spans="1:8" ht="51">
      <c r="A167" s="128" t="s">
        <v>51</v>
      </c>
      <c r="B167" s="144" t="s">
        <v>374</v>
      </c>
      <c r="C167" s="130"/>
      <c r="D167" s="62" t="s">
        <v>40</v>
      </c>
      <c r="E167" s="133">
        <v>1</v>
      </c>
      <c r="F167" s="60"/>
      <c r="G167" s="157"/>
      <c r="H167" s="132">
        <f>E167*G167</f>
        <v>0</v>
      </c>
    </row>
    <row r="168" spans="1:8">
      <c r="A168" s="128"/>
      <c r="B168" s="144"/>
      <c r="C168" s="130"/>
      <c r="D168" s="62"/>
      <c r="E168" s="133"/>
      <c r="F168" s="60"/>
      <c r="G168" s="157"/>
      <c r="H168" s="132"/>
    </row>
    <row r="169" spans="1:8">
      <c r="A169" s="128"/>
      <c r="B169" s="144"/>
      <c r="C169" s="130"/>
      <c r="D169" s="62"/>
      <c r="E169" s="133"/>
      <c r="F169" s="60"/>
      <c r="G169" s="157"/>
      <c r="H169" s="165"/>
    </row>
    <row r="170" spans="1:8" ht="18" customHeight="1">
      <c r="A170" s="167" t="s">
        <v>375</v>
      </c>
      <c r="B170" s="168" t="s">
        <v>376</v>
      </c>
      <c r="C170" s="152"/>
      <c r="D170" s="169"/>
      <c r="E170" s="163"/>
      <c r="F170" s="163"/>
      <c r="G170" s="347"/>
      <c r="H170" s="164"/>
    </row>
    <row r="171" spans="1:8">
      <c r="A171" s="170"/>
      <c r="B171" s="171"/>
      <c r="C171" s="61"/>
      <c r="D171" s="62"/>
      <c r="E171" s="60"/>
      <c r="F171" s="60"/>
      <c r="G171" s="157"/>
      <c r="H171" s="159"/>
    </row>
    <row r="172" spans="1:8" ht="38.25">
      <c r="A172" s="172" t="s">
        <v>306</v>
      </c>
      <c r="B172" s="173" t="s">
        <v>377</v>
      </c>
      <c r="C172" s="61"/>
      <c r="D172" s="62"/>
      <c r="E172" s="60"/>
      <c r="F172" s="60"/>
      <c r="G172" s="157"/>
      <c r="H172" s="159"/>
    </row>
    <row r="173" spans="1:8">
      <c r="A173" s="170"/>
      <c r="B173" s="174"/>
      <c r="C173" s="61"/>
      <c r="D173" s="62"/>
      <c r="E173" s="60"/>
      <c r="F173" s="60"/>
      <c r="G173" s="157"/>
      <c r="H173" s="159"/>
    </row>
    <row r="174" spans="1:8" ht="38.25">
      <c r="A174" s="175" t="s">
        <v>33</v>
      </c>
      <c r="B174" s="127" t="s">
        <v>378</v>
      </c>
      <c r="C174" s="61"/>
      <c r="D174" s="62" t="s">
        <v>235</v>
      </c>
      <c r="E174" s="133">
        <v>25</v>
      </c>
      <c r="F174" s="60"/>
      <c r="G174" s="157"/>
      <c r="H174" s="132">
        <f>E174*G174</f>
        <v>0</v>
      </c>
    </row>
    <row r="175" spans="1:8">
      <c r="A175" s="170"/>
      <c r="B175" s="176"/>
      <c r="C175" s="61"/>
      <c r="D175" s="62"/>
      <c r="E175" s="140"/>
      <c r="F175" s="60"/>
      <c r="G175" s="157"/>
      <c r="H175" s="60"/>
    </row>
    <row r="176" spans="1:8" ht="38.25">
      <c r="A176" s="175" t="s">
        <v>41</v>
      </c>
      <c r="B176" s="127" t="s">
        <v>379</v>
      </c>
      <c r="C176" s="61"/>
      <c r="D176" s="62" t="s">
        <v>61</v>
      </c>
      <c r="E176" s="133">
        <v>25</v>
      </c>
      <c r="F176" s="60"/>
      <c r="G176" s="141"/>
      <c r="H176" s="132">
        <f>E176*G176</f>
        <v>0</v>
      </c>
    </row>
    <row r="177" spans="1:8">
      <c r="A177" s="170"/>
      <c r="B177" s="176"/>
      <c r="C177" s="61"/>
      <c r="D177" s="62"/>
      <c r="E177" s="140"/>
      <c r="F177" s="60"/>
      <c r="G177" s="157"/>
      <c r="H177" s="60"/>
    </row>
    <row r="178" spans="1:8" ht="25.5">
      <c r="A178" s="175" t="s">
        <v>43</v>
      </c>
      <c r="B178" s="127" t="s">
        <v>380</v>
      </c>
      <c r="C178" s="61"/>
      <c r="D178" s="62" t="s">
        <v>61</v>
      </c>
      <c r="E178" s="133">
        <v>8</v>
      </c>
      <c r="F178" s="60"/>
      <c r="G178" s="157"/>
      <c r="H178" s="132">
        <f>E178*G178</f>
        <v>0</v>
      </c>
    </row>
    <row r="179" spans="1:8" ht="17.45" customHeight="1">
      <c r="A179" s="170"/>
      <c r="B179" s="171"/>
      <c r="C179" s="61"/>
      <c r="D179" s="62"/>
      <c r="E179" s="60"/>
      <c r="F179" s="60"/>
      <c r="G179" s="157"/>
      <c r="H179" s="60"/>
    </row>
    <row r="180" spans="1:8" ht="25.5">
      <c r="A180" s="175" t="s">
        <v>46</v>
      </c>
      <c r="B180" s="127" t="s">
        <v>381</v>
      </c>
      <c r="C180" s="61"/>
      <c r="D180" s="62" t="s">
        <v>61</v>
      </c>
      <c r="E180" s="133">
        <v>1</v>
      </c>
      <c r="F180" s="60"/>
      <c r="G180" s="157"/>
      <c r="H180" s="132">
        <f>E180*G180</f>
        <v>0</v>
      </c>
    </row>
    <row r="181" spans="1:8">
      <c r="A181" s="175"/>
      <c r="B181" s="177"/>
      <c r="C181" s="61"/>
      <c r="D181" s="62"/>
      <c r="E181" s="133"/>
      <c r="F181" s="60"/>
      <c r="G181" s="157"/>
      <c r="H181" s="132"/>
    </row>
    <row r="182" spans="1:8">
      <c r="A182" s="175" t="s">
        <v>49</v>
      </c>
      <c r="B182" s="127" t="s">
        <v>382</v>
      </c>
      <c r="C182" s="61"/>
      <c r="D182" s="62" t="s">
        <v>61</v>
      </c>
      <c r="E182" s="133">
        <v>1</v>
      </c>
      <c r="F182" s="60"/>
      <c r="G182" s="157"/>
      <c r="H182" s="132"/>
    </row>
    <row r="183" spans="1:8">
      <c r="A183" s="170"/>
      <c r="B183" s="178"/>
      <c r="C183" s="61"/>
      <c r="D183" s="62"/>
      <c r="E183" s="60"/>
      <c r="F183" s="60"/>
      <c r="G183" s="157"/>
      <c r="H183" s="60"/>
    </row>
    <row r="184" spans="1:8" ht="25.5">
      <c r="A184" s="128" t="s">
        <v>51</v>
      </c>
      <c r="B184" s="130" t="s">
        <v>383</v>
      </c>
      <c r="C184" s="130"/>
      <c r="D184" s="62" t="s">
        <v>40</v>
      </c>
      <c r="E184" s="179">
        <v>1</v>
      </c>
      <c r="F184" s="61"/>
      <c r="G184" s="157"/>
      <c r="H184" s="132">
        <f>E184*G184</f>
        <v>0</v>
      </c>
    </row>
    <row r="185" spans="1:8">
      <c r="A185" s="128"/>
      <c r="B185" s="130"/>
      <c r="C185" s="130"/>
      <c r="D185" s="62"/>
      <c r="E185" s="179"/>
      <c r="F185" s="61"/>
      <c r="G185" s="157"/>
      <c r="H185" s="132"/>
    </row>
    <row r="186" spans="1:8" ht="13.5" thickBot="1">
      <c r="A186" s="128"/>
      <c r="B186" s="130"/>
      <c r="C186" s="130"/>
      <c r="D186" s="62"/>
      <c r="E186" s="179"/>
      <c r="F186" s="61"/>
      <c r="G186" s="157"/>
      <c r="H186" s="132"/>
    </row>
    <row r="187" spans="1:8" ht="15.75" thickTop="1" thickBot="1">
      <c r="A187" s="128"/>
      <c r="B187" s="130"/>
      <c r="C187" s="130"/>
      <c r="D187" s="62"/>
      <c r="E187" s="179"/>
      <c r="F187" s="61"/>
      <c r="G187" s="157"/>
      <c r="H187" s="148">
        <f>SUM(H142:H184)</f>
        <v>0</v>
      </c>
    </row>
    <row r="188" spans="1:8" ht="15" thickTop="1">
      <c r="A188" s="128"/>
      <c r="B188" s="130"/>
      <c r="C188" s="130"/>
      <c r="D188" s="62"/>
      <c r="E188" s="179"/>
      <c r="F188" s="61"/>
      <c r="G188" s="157"/>
      <c r="H188" s="180"/>
    </row>
    <row r="189" spans="1:8">
      <c r="A189" s="128"/>
      <c r="B189" s="130"/>
      <c r="C189" s="130"/>
      <c r="D189" s="62"/>
      <c r="E189" s="133"/>
      <c r="F189" s="60"/>
      <c r="G189" s="157"/>
      <c r="H189" s="165"/>
    </row>
    <row r="190" spans="1:8" ht="22.9" customHeight="1">
      <c r="A190" s="181" t="s">
        <v>384</v>
      </c>
      <c r="B190" s="99" t="s">
        <v>385</v>
      </c>
      <c r="C190" s="182"/>
      <c r="D190" s="183"/>
      <c r="E190" s="184"/>
      <c r="F190" s="185"/>
      <c r="G190" s="348"/>
      <c r="H190" s="184"/>
    </row>
    <row r="191" spans="1:8">
      <c r="A191" s="128"/>
      <c r="B191" s="130"/>
      <c r="C191" s="130"/>
      <c r="D191" s="62"/>
      <c r="E191" s="133"/>
      <c r="F191" s="60"/>
      <c r="G191" s="141"/>
      <c r="H191" s="132"/>
    </row>
    <row r="192" spans="1:8" ht="102">
      <c r="A192" s="128" t="s">
        <v>33</v>
      </c>
      <c r="B192" s="144" t="s">
        <v>386</v>
      </c>
      <c r="C192" s="61"/>
      <c r="D192" s="186" t="s">
        <v>40</v>
      </c>
      <c r="E192" s="135">
        <v>1</v>
      </c>
      <c r="F192" s="60"/>
      <c r="G192" s="141"/>
      <c r="H192" s="132">
        <f>E192*G192</f>
        <v>0</v>
      </c>
    </row>
    <row r="193" spans="1:8">
      <c r="A193" s="128"/>
      <c r="B193" s="144" t="s">
        <v>387</v>
      </c>
      <c r="C193" s="61">
        <v>1</v>
      </c>
      <c r="D193" s="62" t="s">
        <v>61</v>
      </c>
      <c r="E193" s="133"/>
      <c r="F193" s="60"/>
      <c r="G193" s="141"/>
      <c r="H193" s="132"/>
    </row>
    <row r="194" spans="1:8" ht="25.5">
      <c r="A194" s="128"/>
      <c r="B194" s="144" t="s">
        <v>388</v>
      </c>
      <c r="C194" s="61">
        <v>1</v>
      </c>
      <c r="D194" s="62" t="s">
        <v>61</v>
      </c>
      <c r="E194" s="133"/>
      <c r="F194" s="60"/>
      <c r="G194" s="141"/>
      <c r="H194" s="132"/>
    </row>
    <row r="195" spans="1:8" ht="25.5">
      <c r="A195" s="128"/>
      <c r="B195" s="144" t="s">
        <v>389</v>
      </c>
      <c r="C195" s="61">
        <v>1</v>
      </c>
      <c r="D195" s="62" t="s">
        <v>61</v>
      </c>
      <c r="E195" s="133"/>
      <c r="F195" s="60"/>
      <c r="G195" s="141"/>
      <c r="H195" s="132"/>
    </row>
    <row r="196" spans="1:8" ht="25.5">
      <c r="A196" s="128"/>
      <c r="B196" s="144" t="s">
        <v>390</v>
      </c>
      <c r="C196" s="61">
        <v>1</v>
      </c>
      <c r="D196" s="62" t="s">
        <v>40</v>
      </c>
      <c r="E196" s="133"/>
      <c r="F196" s="60"/>
      <c r="G196" s="141"/>
      <c r="H196" s="132"/>
    </row>
    <row r="197" spans="1:8">
      <c r="A197" s="128"/>
      <c r="B197" s="144" t="s">
        <v>391</v>
      </c>
      <c r="C197" s="61">
        <v>1</v>
      </c>
      <c r="D197" s="62" t="s">
        <v>61</v>
      </c>
      <c r="E197" s="133"/>
      <c r="F197" s="60"/>
      <c r="G197" s="141"/>
      <c r="H197" s="132"/>
    </row>
    <row r="198" spans="1:8">
      <c r="A198" s="128"/>
      <c r="B198" s="144" t="s">
        <v>392</v>
      </c>
      <c r="C198" s="61">
        <v>1</v>
      </c>
      <c r="D198" s="62" t="s">
        <v>61</v>
      </c>
      <c r="E198" s="133"/>
      <c r="F198" s="60"/>
      <c r="G198" s="141"/>
      <c r="H198" s="132"/>
    </row>
    <row r="199" spans="1:8">
      <c r="A199" s="128"/>
      <c r="B199" s="144" t="s">
        <v>393</v>
      </c>
      <c r="C199" s="61">
        <v>2</v>
      </c>
      <c r="D199" s="62" t="s">
        <v>61</v>
      </c>
      <c r="E199" s="133"/>
      <c r="F199" s="60"/>
      <c r="G199" s="141"/>
      <c r="H199" s="132"/>
    </row>
    <row r="200" spans="1:8">
      <c r="A200" s="128"/>
      <c r="B200" s="144" t="s">
        <v>394</v>
      </c>
      <c r="C200" s="61">
        <v>1</v>
      </c>
      <c r="D200" s="62" t="s">
        <v>61</v>
      </c>
      <c r="E200" s="133"/>
      <c r="F200" s="60"/>
      <c r="G200" s="141"/>
      <c r="H200" s="132"/>
    </row>
    <row r="201" spans="1:8">
      <c r="A201" s="128"/>
      <c r="B201" s="144" t="s">
        <v>395</v>
      </c>
      <c r="C201" s="61">
        <v>1</v>
      </c>
      <c r="D201" s="62" t="s">
        <v>61</v>
      </c>
      <c r="E201" s="133"/>
      <c r="F201" s="60"/>
      <c r="G201" s="141"/>
      <c r="H201" s="132"/>
    </row>
    <row r="202" spans="1:8" ht="15.6" customHeight="1">
      <c r="A202" s="128"/>
      <c r="B202" s="144" t="s">
        <v>396</v>
      </c>
      <c r="C202" s="61">
        <v>1</v>
      </c>
      <c r="D202" s="62" t="s">
        <v>61</v>
      </c>
      <c r="E202" s="133"/>
      <c r="F202" s="60"/>
      <c r="G202" s="141"/>
      <c r="H202" s="132"/>
    </row>
    <row r="203" spans="1:8" ht="31.9" customHeight="1">
      <c r="A203" s="128"/>
      <c r="B203" s="144" t="s">
        <v>397</v>
      </c>
      <c r="C203" s="61">
        <v>2</v>
      </c>
      <c r="D203" s="62" t="s">
        <v>61</v>
      </c>
      <c r="E203" s="133"/>
      <c r="F203" s="60"/>
      <c r="G203" s="141"/>
      <c r="H203" s="132"/>
    </row>
    <row r="204" spans="1:8" ht="15.6" customHeight="1">
      <c r="A204" s="128"/>
      <c r="B204" s="144" t="s">
        <v>398</v>
      </c>
      <c r="C204" s="61">
        <v>2</v>
      </c>
      <c r="D204" s="62" t="s">
        <v>61</v>
      </c>
      <c r="E204" s="133"/>
      <c r="F204" s="60"/>
      <c r="G204" s="141"/>
      <c r="H204" s="132"/>
    </row>
    <row r="205" spans="1:8" ht="26.45" customHeight="1">
      <c r="A205" s="128"/>
      <c r="B205" s="144" t="s">
        <v>399</v>
      </c>
      <c r="C205" s="61">
        <v>8</v>
      </c>
      <c r="D205" s="62" t="s">
        <v>61</v>
      </c>
      <c r="E205" s="133"/>
      <c r="F205" s="60"/>
      <c r="G205" s="141"/>
      <c r="H205" s="132"/>
    </row>
    <row r="206" spans="1:8" ht="17.45" customHeight="1">
      <c r="A206" s="128"/>
      <c r="B206" s="144" t="s">
        <v>400</v>
      </c>
      <c r="C206" s="61">
        <v>3</v>
      </c>
      <c r="D206" s="62" t="s">
        <v>61</v>
      </c>
      <c r="E206" s="133"/>
      <c r="F206" s="60"/>
      <c r="G206" s="141"/>
      <c r="H206" s="132"/>
    </row>
    <row r="207" spans="1:8" ht="17.45" customHeight="1">
      <c r="A207" s="128"/>
      <c r="B207" s="144" t="s">
        <v>401</v>
      </c>
      <c r="C207" s="61">
        <v>3</v>
      </c>
      <c r="D207" s="62" t="s">
        <v>61</v>
      </c>
      <c r="E207" s="133"/>
      <c r="F207" s="60"/>
      <c r="G207" s="141"/>
      <c r="H207" s="132"/>
    </row>
    <row r="208" spans="1:8" ht="17.45" customHeight="1">
      <c r="A208" s="128"/>
      <c r="B208" s="144" t="s">
        <v>402</v>
      </c>
      <c r="C208" s="61">
        <v>2</v>
      </c>
      <c r="D208" s="62" t="s">
        <v>61</v>
      </c>
      <c r="E208" s="133"/>
      <c r="F208" s="60"/>
      <c r="G208" s="141"/>
      <c r="H208" s="132"/>
    </row>
    <row r="209" spans="1:8" ht="30.6" customHeight="1">
      <c r="A209" s="128"/>
      <c r="B209" s="144" t="s">
        <v>403</v>
      </c>
      <c r="C209" s="61">
        <v>2</v>
      </c>
      <c r="D209" s="62" t="s">
        <v>61</v>
      </c>
      <c r="E209" s="133"/>
      <c r="F209" s="60"/>
      <c r="G209" s="141"/>
      <c r="H209" s="132"/>
    </row>
    <row r="210" spans="1:8" ht="16.149999999999999" customHeight="1">
      <c r="A210" s="128"/>
      <c r="B210" s="144" t="s">
        <v>404</v>
      </c>
      <c r="C210" s="61">
        <v>2</v>
      </c>
      <c r="D210" s="62" t="s">
        <v>61</v>
      </c>
      <c r="E210" s="133"/>
      <c r="F210" s="60"/>
      <c r="G210" s="141"/>
      <c r="H210" s="132"/>
    </row>
    <row r="211" spans="1:8" ht="16.149999999999999" customHeight="1">
      <c r="A211" s="128"/>
      <c r="B211" s="144" t="s">
        <v>405</v>
      </c>
      <c r="C211" s="61">
        <v>2</v>
      </c>
      <c r="D211" s="62" t="s">
        <v>61</v>
      </c>
      <c r="E211" s="133"/>
      <c r="F211" s="60"/>
      <c r="G211" s="141"/>
      <c r="H211" s="132"/>
    </row>
    <row r="212" spans="1:8" ht="16.149999999999999" customHeight="1">
      <c r="A212" s="128"/>
      <c r="B212" s="144" t="s">
        <v>406</v>
      </c>
      <c r="C212" s="61">
        <v>2</v>
      </c>
      <c r="D212" s="62" t="s">
        <v>61</v>
      </c>
      <c r="E212" s="133"/>
      <c r="F212" s="60"/>
      <c r="G212" s="141"/>
      <c r="H212" s="132"/>
    </row>
    <row r="213" spans="1:8" ht="16.149999999999999" customHeight="1">
      <c r="A213" s="128"/>
      <c r="B213" s="144" t="s">
        <v>407</v>
      </c>
      <c r="C213" s="61">
        <v>1</v>
      </c>
      <c r="D213" s="62" t="s">
        <v>61</v>
      </c>
      <c r="E213" s="133"/>
      <c r="F213" s="60"/>
      <c r="G213" s="187"/>
      <c r="H213" s="132"/>
    </row>
    <row r="214" spans="1:8" ht="32.450000000000003" customHeight="1">
      <c r="A214" s="128"/>
      <c r="B214" s="144" t="s">
        <v>408</v>
      </c>
      <c r="C214" s="61">
        <v>1</v>
      </c>
      <c r="D214" s="62" t="s">
        <v>61</v>
      </c>
      <c r="E214" s="133"/>
      <c r="F214" s="60"/>
      <c r="G214" s="141"/>
      <c r="H214" s="132"/>
    </row>
    <row r="215" spans="1:8" ht="16.149999999999999" customHeight="1">
      <c r="A215" s="128"/>
      <c r="B215" s="144" t="s">
        <v>409</v>
      </c>
      <c r="C215" s="61">
        <v>1</v>
      </c>
      <c r="D215" s="62" t="s">
        <v>61</v>
      </c>
      <c r="E215" s="133"/>
      <c r="F215" s="60"/>
      <c r="G215" s="141"/>
      <c r="H215" s="132"/>
    </row>
    <row r="216" spans="1:8" ht="16.149999999999999" customHeight="1">
      <c r="A216" s="128"/>
      <c r="B216" s="144" t="s">
        <v>410</v>
      </c>
      <c r="C216" s="61">
        <v>1</v>
      </c>
      <c r="D216" s="62" t="s">
        <v>61</v>
      </c>
      <c r="E216" s="133"/>
      <c r="F216" s="60"/>
      <c r="G216" s="141"/>
      <c r="H216" s="132"/>
    </row>
    <row r="217" spans="1:8" ht="38.25">
      <c r="A217" s="128"/>
      <c r="B217" s="144" t="s">
        <v>411</v>
      </c>
      <c r="C217" s="61">
        <v>1</v>
      </c>
      <c r="D217" s="62" t="s">
        <v>40</v>
      </c>
      <c r="E217" s="133"/>
      <c r="F217" s="60"/>
      <c r="G217" s="141"/>
      <c r="H217" s="132"/>
    </row>
    <row r="218" spans="1:8" ht="24" customHeight="1">
      <c r="A218" s="128"/>
      <c r="B218" s="144" t="s">
        <v>412</v>
      </c>
      <c r="C218" s="61">
        <v>1</v>
      </c>
      <c r="D218" s="62" t="s">
        <v>40</v>
      </c>
      <c r="E218" s="133"/>
      <c r="F218" s="60"/>
      <c r="G218" s="141"/>
      <c r="H218" s="132"/>
    </row>
    <row r="219" spans="1:8" ht="25.5">
      <c r="A219" s="128"/>
      <c r="B219" s="144" t="s">
        <v>413</v>
      </c>
      <c r="C219" s="61">
        <v>2</v>
      </c>
      <c r="D219" s="62" t="s">
        <v>61</v>
      </c>
      <c r="E219" s="133"/>
      <c r="F219" s="60"/>
      <c r="G219" s="141"/>
      <c r="H219" s="132"/>
    </row>
    <row r="220" spans="1:8" ht="25.5">
      <c r="A220" s="128"/>
      <c r="B220" s="144" t="s">
        <v>414</v>
      </c>
      <c r="C220" s="61">
        <v>2</v>
      </c>
      <c r="D220" s="62" t="s">
        <v>61</v>
      </c>
      <c r="E220" s="133"/>
      <c r="F220" s="60"/>
      <c r="G220" s="141"/>
      <c r="H220" s="132"/>
    </row>
    <row r="221" spans="1:8">
      <c r="A221" s="128"/>
      <c r="B221" s="144" t="s">
        <v>415</v>
      </c>
      <c r="C221" s="61"/>
      <c r="D221" s="62"/>
      <c r="E221" s="133"/>
      <c r="F221" s="60"/>
      <c r="G221" s="141"/>
      <c r="H221" s="132"/>
    </row>
    <row r="222" spans="1:8">
      <c r="A222" s="128"/>
      <c r="B222" s="144" t="s">
        <v>416</v>
      </c>
      <c r="C222" s="61">
        <v>1</v>
      </c>
      <c r="D222" s="62" t="s">
        <v>61</v>
      </c>
      <c r="E222" s="133"/>
      <c r="F222" s="60"/>
      <c r="G222" s="141"/>
      <c r="H222" s="132"/>
    </row>
    <row r="223" spans="1:8">
      <c r="A223" s="128"/>
      <c r="B223" s="144" t="s">
        <v>417</v>
      </c>
      <c r="C223" s="61">
        <v>1</v>
      </c>
      <c r="D223" s="62" t="s">
        <v>61</v>
      </c>
      <c r="E223" s="133"/>
      <c r="F223" s="60"/>
      <c r="G223" s="141"/>
      <c r="H223" s="132"/>
    </row>
    <row r="224" spans="1:8">
      <c r="A224" s="128"/>
      <c r="B224" s="144" t="s">
        <v>418</v>
      </c>
      <c r="C224" s="61">
        <v>2</v>
      </c>
      <c r="D224" s="62" t="s">
        <v>61</v>
      </c>
      <c r="E224" s="133"/>
      <c r="F224" s="60"/>
      <c r="G224" s="141"/>
      <c r="H224" s="132"/>
    </row>
    <row r="225" spans="1:8">
      <c r="A225" s="128"/>
      <c r="B225" s="144" t="s">
        <v>419</v>
      </c>
      <c r="C225" s="61">
        <v>1</v>
      </c>
      <c r="D225" s="62" t="s">
        <v>61</v>
      </c>
      <c r="E225" s="133"/>
      <c r="F225" s="60"/>
      <c r="G225" s="141"/>
      <c r="H225" s="132"/>
    </row>
    <row r="226" spans="1:8" ht="38.25">
      <c r="A226" s="128"/>
      <c r="B226" s="144" t="s">
        <v>420</v>
      </c>
      <c r="C226" s="61">
        <v>1</v>
      </c>
      <c r="D226" s="62" t="s">
        <v>61</v>
      </c>
      <c r="E226" s="133"/>
      <c r="F226" s="60"/>
      <c r="G226" s="141"/>
      <c r="H226" s="132"/>
    </row>
    <row r="227" spans="1:8">
      <c r="A227" s="128"/>
      <c r="B227" s="144" t="s">
        <v>421</v>
      </c>
      <c r="C227" s="61">
        <v>1</v>
      </c>
      <c r="D227" s="62" t="s">
        <v>40</v>
      </c>
      <c r="E227" s="133"/>
      <c r="F227" s="60"/>
      <c r="G227" s="141"/>
      <c r="H227" s="132"/>
    </row>
    <row r="228" spans="1:8">
      <c r="A228" s="128"/>
      <c r="B228" s="144" t="s">
        <v>422</v>
      </c>
      <c r="C228" s="61">
        <v>6</v>
      </c>
      <c r="D228" s="62" t="s">
        <v>61</v>
      </c>
      <c r="E228" s="133"/>
      <c r="F228" s="60"/>
      <c r="G228" s="141"/>
      <c r="H228" s="132"/>
    </row>
    <row r="229" spans="1:8" ht="25.5">
      <c r="A229" s="128"/>
      <c r="B229" s="144" t="s">
        <v>423</v>
      </c>
      <c r="C229" s="61">
        <v>1</v>
      </c>
      <c r="D229" s="62" t="s">
        <v>40</v>
      </c>
      <c r="E229" s="133"/>
      <c r="F229" s="60"/>
      <c r="G229" s="141"/>
      <c r="H229" s="132"/>
    </row>
    <row r="230" spans="1:8">
      <c r="A230" s="123"/>
      <c r="B230" s="144" t="s">
        <v>424</v>
      </c>
      <c r="C230" s="61">
        <v>1</v>
      </c>
      <c r="D230" s="62" t="s">
        <v>40</v>
      </c>
      <c r="E230" s="133"/>
      <c r="F230" s="60"/>
      <c r="G230" s="141"/>
      <c r="H230" s="132"/>
    </row>
    <row r="231" spans="1:8" ht="25.5">
      <c r="A231" s="123"/>
      <c r="B231" s="144" t="s">
        <v>425</v>
      </c>
      <c r="C231" s="61">
        <v>1</v>
      </c>
      <c r="D231" s="62" t="s">
        <v>40</v>
      </c>
      <c r="E231" s="133"/>
      <c r="F231" s="60"/>
      <c r="G231" s="141"/>
      <c r="H231" s="132"/>
    </row>
    <row r="232" spans="1:8" ht="25.5">
      <c r="A232" s="123"/>
      <c r="B232" s="144" t="s">
        <v>426</v>
      </c>
      <c r="C232" s="61">
        <v>1</v>
      </c>
      <c r="D232" s="62" t="s">
        <v>40</v>
      </c>
      <c r="E232" s="133"/>
      <c r="F232" s="60"/>
      <c r="G232" s="141"/>
      <c r="H232" s="132"/>
    </row>
    <row r="233" spans="1:8" ht="38.25">
      <c r="A233" s="123"/>
      <c r="B233" s="144" t="s">
        <v>427</v>
      </c>
      <c r="C233" s="61">
        <v>1</v>
      </c>
      <c r="D233" s="62" t="s">
        <v>40</v>
      </c>
      <c r="E233" s="133"/>
      <c r="F233" s="60"/>
      <c r="G233" s="141"/>
      <c r="H233" s="132"/>
    </row>
    <row r="234" spans="1:8" ht="25.5">
      <c r="A234" s="123"/>
      <c r="B234" s="144" t="s">
        <v>428</v>
      </c>
      <c r="C234" s="61">
        <v>1</v>
      </c>
      <c r="D234" s="62" t="s">
        <v>40</v>
      </c>
      <c r="E234" s="133"/>
      <c r="F234" s="60"/>
      <c r="G234" s="141"/>
      <c r="H234" s="132"/>
    </row>
    <row r="235" spans="1:8">
      <c r="A235" s="128"/>
      <c r="B235" s="144" t="s">
        <v>429</v>
      </c>
      <c r="C235" s="61">
        <v>1</v>
      </c>
      <c r="D235" s="62" t="s">
        <v>40</v>
      </c>
      <c r="E235" s="133"/>
      <c r="F235" s="60"/>
      <c r="G235" s="141"/>
      <c r="H235" s="132"/>
    </row>
    <row r="236" spans="1:8">
      <c r="A236" s="128"/>
      <c r="B236" s="144"/>
      <c r="C236" s="61"/>
      <c r="D236" s="62"/>
      <c r="E236" s="133"/>
      <c r="F236" s="60"/>
      <c r="G236" s="141"/>
      <c r="H236" s="132"/>
    </row>
    <row r="237" spans="1:8">
      <c r="A237" s="128"/>
      <c r="B237" s="144"/>
      <c r="C237" s="61"/>
      <c r="D237" s="62"/>
      <c r="E237" s="133"/>
      <c r="F237" s="60"/>
      <c r="G237" s="141"/>
      <c r="H237" s="132"/>
    </row>
    <row r="238" spans="1:8" ht="25.5">
      <c r="A238" s="128" t="s">
        <v>41</v>
      </c>
      <c r="B238" s="144" t="s">
        <v>430</v>
      </c>
      <c r="C238" s="61"/>
      <c r="D238" s="62" t="s">
        <v>40</v>
      </c>
      <c r="E238" s="179">
        <v>1</v>
      </c>
      <c r="F238" s="61"/>
      <c r="G238" s="141"/>
      <c r="H238" s="132">
        <f>E238*G238</f>
        <v>0</v>
      </c>
    </row>
    <row r="239" spans="1:8">
      <c r="A239" s="128"/>
      <c r="B239" s="144"/>
      <c r="C239" s="61"/>
      <c r="D239" s="62"/>
      <c r="E239" s="133"/>
      <c r="F239" s="60"/>
      <c r="G239" s="141"/>
      <c r="H239" s="132"/>
    </row>
    <row r="240" spans="1:8" ht="25.5">
      <c r="A240" s="128" t="s">
        <v>43</v>
      </c>
      <c r="B240" s="144" t="s">
        <v>431</v>
      </c>
      <c r="C240" s="61"/>
      <c r="D240" s="62" t="s">
        <v>40</v>
      </c>
      <c r="E240" s="179">
        <v>1</v>
      </c>
      <c r="F240" s="61"/>
      <c r="G240" s="141"/>
      <c r="H240" s="132">
        <f>E240*G240</f>
        <v>0</v>
      </c>
    </row>
    <row r="241" spans="1:8">
      <c r="A241" s="128"/>
      <c r="B241" s="144"/>
      <c r="C241" s="61"/>
      <c r="D241" s="62"/>
      <c r="E241" s="179"/>
      <c r="F241" s="61"/>
      <c r="G241" s="141"/>
      <c r="H241" s="132"/>
    </row>
    <row r="242" spans="1:8" ht="25.5">
      <c r="A242" s="128" t="s">
        <v>46</v>
      </c>
      <c r="B242" s="144" t="s">
        <v>432</v>
      </c>
      <c r="C242" s="61"/>
      <c r="D242" s="62" t="s">
        <v>40</v>
      </c>
      <c r="E242" s="179">
        <v>1</v>
      </c>
      <c r="F242" s="61"/>
      <c r="G242" s="141"/>
      <c r="H242" s="132">
        <f>E242*G242</f>
        <v>0</v>
      </c>
    </row>
    <row r="243" spans="1:8">
      <c r="A243" s="128"/>
      <c r="B243" s="144"/>
      <c r="C243" s="61"/>
      <c r="D243" s="62"/>
      <c r="E243" s="133"/>
      <c r="F243" s="60"/>
      <c r="G243" s="141"/>
      <c r="H243" s="132"/>
    </row>
    <row r="244" spans="1:8">
      <c r="A244" s="128" t="s">
        <v>49</v>
      </c>
      <c r="B244" s="61" t="s">
        <v>433</v>
      </c>
      <c r="C244" s="61"/>
      <c r="D244" s="62"/>
      <c r="E244" s="133"/>
      <c r="F244" s="60"/>
      <c r="G244" s="141"/>
      <c r="H244" s="132"/>
    </row>
    <row r="245" spans="1:8" ht="25.5">
      <c r="A245" s="128" t="s">
        <v>312</v>
      </c>
      <c r="B245" s="188" t="s">
        <v>434</v>
      </c>
      <c r="C245" s="61"/>
      <c r="D245" s="62" t="s">
        <v>61</v>
      </c>
      <c r="E245" s="179">
        <v>1</v>
      </c>
      <c r="F245" s="61"/>
      <c r="G245" s="141"/>
      <c r="H245" s="132">
        <f>E245*G245</f>
        <v>0</v>
      </c>
    </row>
    <row r="246" spans="1:8" ht="38.25">
      <c r="A246" s="128" t="s">
        <v>314</v>
      </c>
      <c r="B246" s="188" t="s">
        <v>435</v>
      </c>
      <c r="C246" s="61"/>
      <c r="D246" s="62" t="s">
        <v>61</v>
      </c>
      <c r="E246" s="179">
        <v>2</v>
      </c>
      <c r="F246" s="61"/>
      <c r="G246" s="141"/>
      <c r="H246" s="132">
        <f>E246*G246</f>
        <v>0</v>
      </c>
    </row>
    <row r="247" spans="1:8">
      <c r="A247" s="128"/>
      <c r="B247" s="144"/>
      <c r="C247" s="61"/>
      <c r="D247" s="62"/>
      <c r="E247" s="133"/>
      <c r="F247" s="60"/>
      <c r="G247" s="141"/>
      <c r="H247" s="132"/>
    </row>
    <row r="248" spans="1:8" ht="25.5">
      <c r="A248" s="128" t="s">
        <v>49</v>
      </c>
      <c r="B248" s="130" t="s">
        <v>436</v>
      </c>
      <c r="C248" s="130"/>
      <c r="D248" s="62"/>
      <c r="E248" s="133"/>
      <c r="F248" s="60"/>
      <c r="G248" s="141"/>
      <c r="H248" s="132"/>
    </row>
    <row r="249" spans="1:8" ht="13.15" customHeight="1">
      <c r="A249" s="128"/>
      <c r="B249" s="130" t="s">
        <v>437</v>
      </c>
      <c r="C249" s="130"/>
      <c r="D249" s="62" t="s">
        <v>61</v>
      </c>
      <c r="E249" s="179">
        <v>1</v>
      </c>
      <c r="F249" s="61"/>
      <c r="G249" s="141"/>
      <c r="H249" s="132">
        <f>E249*G249</f>
        <v>0</v>
      </c>
    </row>
    <row r="250" spans="1:8" ht="15.6" customHeight="1">
      <c r="A250" s="128"/>
      <c r="B250" s="130" t="s">
        <v>438</v>
      </c>
      <c r="C250" s="130"/>
      <c r="D250" s="62" t="s">
        <v>61</v>
      </c>
      <c r="E250" s="179">
        <v>2</v>
      </c>
      <c r="F250" s="61"/>
      <c r="G250" s="141"/>
      <c r="H250" s="132">
        <f>E250*G250</f>
        <v>0</v>
      </c>
    </row>
    <row r="251" spans="1:8" ht="15" customHeight="1">
      <c r="A251" s="128"/>
      <c r="B251" s="130" t="s">
        <v>439</v>
      </c>
      <c r="C251" s="130"/>
      <c r="D251" s="62" t="s">
        <v>61</v>
      </c>
      <c r="E251" s="179">
        <v>1</v>
      </c>
      <c r="F251" s="61"/>
      <c r="G251" s="141"/>
      <c r="H251" s="132">
        <f>E251*G251</f>
        <v>0</v>
      </c>
    </row>
    <row r="252" spans="1:8">
      <c r="A252" s="128"/>
      <c r="B252" s="130" t="s">
        <v>440</v>
      </c>
      <c r="C252" s="130"/>
      <c r="D252" s="62" t="s">
        <v>61</v>
      </c>
      <c r="E252" s="179">
        <v>3</v>
      </c>
      <c r="F252" s="61"/>
      <c r="G252" s="141"/>
      <c r="H252" s="132">
        <f>E252*G252</f>
        <v>0</v>
      </c>
    </row>
    <row r="253" spans="1:8">
      <c r="A253" s="128"/>
      <c r="B253" s="130" t="s">
        <v>441</v>
      </c>
      <c r="C253" s="130"/>
      <c r="D253" s="62" t="s">
        <v>61</v>
      </c>
      <c r="E253" s="179">
        <v>1</v>
      </c>
      <c r="F253" s="61"/>
      <c r="G253" s="141"/>
      <c r="H253" s="132">
        <f>E253*G253</f>
        <v>0</v>
      </c>
    </row>
    <row r="254" spans="1:8" ht="13.9" customHeight="1">
      <c r="A254" s="128"/>
      <c r="B254" s="130"/>
      <c r="C254" s="130"/>
      <c r="D254" s="62"/>
      <c r="E254" s="133"/>
      <c r="F254" s="60"/>
      <c r="G254" s="141"/>
      <c r="H254" s="132"/>
    </row>
    <row r="255" spans="1:8" ht="13.5" thickBot="1">
      <c r="A255" s="128"/>
      <c r="B255" s="130"/>
      <c r="C255" s="130"/>
      <c r="D255" s="62"/>
      <c r="E255" s="133"/>
      <c r="F255" s="60"/>
      <c r="G255" s="141"/>
      <c r="H255" s="132"/>
    </row>
    <row r="256" spans="1:8" ht="15.75" thickTop="1" thickBot="1">
      <c r="A256" s="128"/>
      <c r="B256" s="130"/>
      <c r="C256" s="130"/>
      <c r="D256" s="62"/>
      <c r="E256" s="133"/>
      <c r="F256" s="60"/>
      <c r="G256" s="141"/>
      <c r="H256" s="148">
        <f>SUM(H192:H253)</f>
        <v>0</v>
      </c>
    </row>
    <row r="257" spans="1:8" ht="13.5" thickTop="1">
      <c r="A257" s="128"/>
      <c r="B257" s="144"/>
      <c r="C257" s="130"/>
      <c r="D257" s="62"/>
      <c r="E257" s="60"/>
      <c r="F257" s="60"/>
      <c r="G257" s="141"/>
      <c r="H257" s="159"/>
    </row>
    <row r="258" spans="1:8" ht="21.6" customHeight="1">
      <c r="A258" s="112" t="s">
        <v>275</v>
      </c>
      <c r="B258" s="99" t="s">
        <v>276</v>
      </c>
      <c r="C258" s="189"/>
      <c r="D258" s="101"/>
      <c r="E258" s="190"/>
      <c r="F258" s="100"/>
      <c r="G258" s="191"/>
      <c r="H258" s="192"/>
    </row>
    <row r="259" spans="1:8">
      <c r="A259" s="175"/>
      <c r="B259" s="130"/>
      <c r="C259" s="130"/>
      <c r="D259" s="62"/>
      <c r="E259" s="179"/>
      <c r="F259" s="61"/>
      <c r="G259" s="141"/>
      <c r="H259" s="132"/>
    </row>
    <row r="260" spans="1:8" ht="43.15" customHeight="1">
      <c r="A260" s="175" t="s">
        <v>33</v>
      </c>
      <c r="B260" s="130" t="s">
        <v>442</v>
      </c>
      <c r="C260" s="130"/>
      <c r="D260" s="62" t="s">
        <v>40</v>
      </c>
      <c r="E260" s="179">
        <v>1</v>
      </c>
      <c r="F260" s="61"/>
      <c r="G260" s="141"/>
      <c r="H260" s="132">
        <f t="shared" ref="H260:H266" si="0">E260*G260</f>
        <v>0</v>
      </c>
    </row>
    <row r="261" spans="1:8">
      <c r="A261" s="175"/>
      <c r="B261" s="130"/>
      <c r="C261" s="130"/>
      <c r="D261" s="62"/>
      <c r="E261" s="179"/>
      <c r="F261" s="61"/>
      <c r="G261" s="141"/>
      <c r="H261" s="132"/>
    </row>
    <row r="262" spans="1:8" ht="25.5">
      <c r="A262" s="175" t="s">
        <v>41</v>
      </c>
      <c r="B262" s="130" t="s">
        <v>443</v>
      </c>
      <c r="C262" s="130"/>
      <c r="D262" s="62" t="s">
        <v>40</v>
      </c>
      <c r="E262" s="179">
        <v>1</v>
      </c>
      <c r="F262" s="61"/>
      <c r="G262" s="141"/>
      <c r="H262" s="132">
        <f t="shared" si="0"/>
        <v>0</v>
      </c>
    </row>
    <row r="263" spans="1:8">
      <c r="A263" s="175"/>
      <c r="B263" s="130"/>
      <c r="C263" s="130"/>
      <c r="D263" s="62"/>
      <c r="E263" s="179"/>
      <c r="F263" s="61"/>
      <c r="G263" s="141"/>
      <c r="H263" s="132"/>
    </row>
    <row r="264" spans="1:8" ht="76.5">
      <c r="A264" s="175" t="s">
        <v>43</v>
      </c>
      <c r="B264" s="130" t="s">
        <v>444</v>
      </c>
      <c r="C264" s="130"/>
      <c r="D264" s="62" t="s">
        <v>110</v>
      </c>
      <c r="E264" s="179">
        <v>8</v>
      </c>
      <c r="F264" s="61"/>
      <c r="G264" s="141"/>
      <c r="H264" s="132">
        <f t="shared" si="0"/>
        <v>0</v>
      </c>
    </row>
    <row r="265" spans="1:8">
      <c r="A265" s="175"/>
      <c r="B265" s="130"/>
      <c r="C265" s="130"/>
      <c r="D265" s="62"/>
      <c r="E265" s="179"/>
      <c r="F265" s="61"/>
      <c r="G265" s="141"/>
      <c r="H265" s="132"/>
    </row>
    <row r="266" spans="1:8" ht="24.6" customHeight="1">
      <c r="A266" s="175" t="s">
        <v>46</v>
      </c>
      <c r="B266" s="130" t="s">
        <v>445</v>
      </c>
      <c r="C266" s="130"/>
      <c r="D266" s="62" t="s">
        <v>40</v>
      </c>
      <c r="E266" s="179">
        <v>1</v>
      </c>
      <c r="F266" s="61"/>
      <c r="G266" s="141"/>
      <c r="H266" s="132">
        <f t="shared" si="0"/>
        <v>0</v>
      </c>
    </row>
    <row r="267" spans="1:8" ht="13.5" thickBot="1">
      <c r="A267" s="175"/>
      <c r="B267" s="130"/>
      <c r="C267" s="130"/>
      <c r="D267" s="62"/>
      <c r="E267" s="179"/>
      <c r="F267" s="61"/>
      <c r="G267" s="141"/>
      <c r="H267" s="132"/>
    </row>
    <row r="268" spans="1:8" ht="15.75" thickTop="1" thickBot="1">
      <c r="A268" s="175"/>
      <c r="B268" s="130"/>
      <c r="C268" s="130"/>
      <c r="D268" s="62"/>
      <c r="E268" s="179"/>
      <c r="F268" s="61"/>
      <c r="G268" s="141"/>
      <c r="H268" s="148">
        <f>SUM(H260:H267)</f>
        <v>0</v>
      </c>
    </row>
    <row r="269" spans="1:8" ht="15" thickTop="1">
      <c r="A269" s="175"/>
      <c r="B269" s="130"/>
      <c r="C269" s="130"/>
      <c r="D269" s="62"/>
      <c r="E269" s="179"/>
      <c r="F269" s="61"/>
      <c r="G269" s="141"/>
      <c r="H269" s="143"/>
    </row>
    <row r="270" spans="1:8" ht="18.600000000000001" customHeight="1">
      <c r="A270" s="181" t="s">
        <v>446</v>
      </c>
      <c r="B270" s="193" t="s">
        <v>447</v>
      </c>
      <c r="C270" s="182"/>
      <c r="D270" s="183"/>
      <c r="E270" s="184"/>
      <c r="F270" s="184"/>
      <c r="G270" s="349"/>
      <c r="H270" s="194"/>
    </row>
    <row r="271" spans="1:8" ht="14.25">
      <c r="A271" s="175"/>
      <c r="B271" s="130"/>
      <c r="C271" s="130"/>
      <c r="D271" s="62"/>
      <c r="E271" s="179"/>
      <c r="F271" s="61"/>
      <c r="G271" s="141"/>
      <c r="H271" s="143"/>
    </row>
    <row r="272" spans="1:8" ht="38.25">
      <c r="A272" s="128" t="s">
        <v>33</v>
      </c>
      <c r="B272" s="188" t="s">
        <v>448</v>
      </c>
      <c r="C272" s="60"/>
      <c r="D272" s="62" t="s">
        <v>235</v>
      </c>
      <c r="E272" s="133">
        <v>80</v>
      </c>
      <c r="F272" s="61"/>
      <c r="G272" s="141"/>
      <c r="H272" s="132">
        <f>E272*G272</f>
        <v>0</v>
      </c>
    </row>
    <row r="273" spans="1:8">
      <c r="A273" s="128"/>
      <c r="B273" s="188"/>
      <c r="C273" s="60"/>
      <c r="D273" s="62"/>
      <c r="E273" s="195"/>
      <c r="F273" s="61"/>
      <c r="G273" s="141"/>
      <c r="H273" s="132"/>
    </row>
    <row r="274" spans="1:8" ht="38.25">
      <c r="A274" s="128" t="s">
        <v>41</v>
      </c>
      <c r="B274" s="188" t="s">
        <v>449</v>
      </c>
      <c r="C274" s="60"/>
      <c r="D274" s="62" t="s">
        <v>40</v>
      </c>
      <c r="E274" s="133">
        <v>1</v>
      </c>
      <c r="F274" s="61"/>
      <c r="G274" s="141"/>
      <c r="H274" s="132">
        <f t="shared" ref="H274:H302" si="1">E274*G274</f>
        <v>0</v>
      </c>
    </row>
    <row r="275" spans="1:8" ht="14.25">
      <c r="A275" s="175"/>
      <c r="B275" s="130"/>
      <c r="C275" s="130"/>
      <c r="D275" s="62"/>
      <c r="E275" s="195"/>
      <c r="F275" s="61"/>
      <c r="G275" s="141"/>
      <c r="H275" s="143"/>
    </row>
    <row r="276" spans="1:8" ht="89.25">
      <c r="A276" s="128" t="s">
        <v>43</v>
      </c>
      <c r="B276" s="188" t="s">
        <v>450</v>
      </c>
      <c r="C276" s="60"/>
      <c r="D276" s="62" t="s">
        <v>65</v>
      </c>
      <c r="E276" s="195">
        <v>13.5</v>
      </c>
      <c r="F276" s="61"/>
      <c r="G276" s="141"/>
      <c r="H276" s="132">
        <f t="shared" ref="H276" si="2">E276*G276</f>
        <v>0</v>
      </c>
    </row>
    <row r="277" spans="1:8" ht="14.25">
      <c r="A277" s="175"/>
      <c r="B277" s="130"/>
      <c r="C277" s="130"/>
      <c r="D277" s="62"/>
      <c r="E277" s="195"/>
      <c r="F277" s="61"/>
      <c r="G277" s="141"/>
      <c r="H277" s="143"/>
    </row>
    <row r="278" spans="1:8" ht="63.75">
      <c r="A278" s="128" t="s">
        <v>46</v>
      </c>
      <c r="B278" s="188" t="s">
        <v>451</v>
      </c>
      <c r="C278" s="130"/>
      <c r="D278" s="62" t="s">
        <v>65</v>
      </c>
      <c r="E278" s="195">
        <v>15.6</v>
      </c>
      <c r="F278" s="61"/>
      <c r="G278" s="141"/>
      <c r="H278" s="132">
        <f t="shared" ref="H278" si="3">E278*G278</f>
        <v>0</v>
      </c>
    </row>
    <row r="279" spans="1:8" ht="14.25">
      <c r="A279" s="175"/>
      <c r="B279" s="130"/>
      <c r="C279" s="130"/>
      <c r="D279" s="62"/>
      <c r="E279" s="195"/>
      <c r="F279" s="61"/>
      <c r="G279" s="141"/>
      <c r="H279" s="143"/>
    </row>
    <row r="280" spans="1:8" ht="63.75">
      <c r="A280" s="128" t="s">
        <v>49</v>
      </c>
      <c r="B280" s="188" t="s">
        <v>452</v>
      </c>
      <c r="C280" s="130"/>
      <c r="D280" s="62" t="s">
        <v>65</v>
      </c>
      <c r="E280" s="195">
        <v>4</v>
      </c>
      <c r="F280" s="61"/>
      <c r="G280" s="141"/>
      <c r="H280" s="132">
        <f t="shared" ref="H280" si="4">E280*G280</f>
        <v>0</v>
      </c>
    </row>
    <row r="281" spans="1:8" ht="14.25">
      <c r="A281" s="175"/>
      <c r="B281" s="130"/>
      <c r="C281" s="130"/>
      <c r="D281" s="62"/>
      <c r="E281" s="195"/>
      <c r="F281" s="61"/>
      <c r="G281" s="141"/>
      <c r="H281" s="143"/>
    </row>
    <row r="282" spans="1:8" ht="51">
      <c r="A282" s="128" t="s">
        <v>51</v>
      </c>
      <c r="B282" s="188" t="s">
        <v>453</v>
      </c>
      <c r="C282" s="130"/>
      <c r="D282" s="62" t="s">
        <v>65</v>
      </c>
      <c r="E282" s="195">
        <v>2</v>
      </c>
      <c r="F282" s="61"/>
      <c r="G282" s="141"/>
      <c r="H282" s="132">
        <f t="shared" ref="H282" si="5">E282*G282</f>
        <v>0</v>
      </c>
    </row>
    <row r="283" spans="1:8" ht="14.25">
      <c r="A283" s="175"/>
      <c r="B283" s="130"/>
      <c r="C283" s="130"/>
      <c r="D283" s="62"/>
      <c r="E283" s="195"/>
      <c r="F283" s="61"/>
      <c r="G283" s="141"/>
      <c r="H283" s="143"/>
    </row>
    <row r="284" spans="1:8" ht="38.25">
      <c r="A284" s="128" t="s">
        <v>54</v>
      </c>
      <c r="B284" s="188" t="s">
        <v>454</v>
      </c>
      <c r="C284" s="60"/>
      <c r="D284" s="62" t="s">
        <v>65</v>
      </c>
      <c r="E284" s="195">
        <v>2.25</v>
      </c>
      <c r="F284" s="61"/>
      <c r="G284" s="141"/>
      <c r="H284" s="132">
        <f t="shared" ref="H284" si="6">E284*G284</f>
        <v>0</v>
      </c>
    </row>
    <row r="285" spans="1:8" ht="14.25">
      <c r="A285" s="175"/>
      <c r="B285" s="130"/>
      <c r="C285" s="130"/>
      <c r="D285" s="62"/>
      <c r="E285" s="195"/>
      <c r="F285" s="61"/>
      <c r="G285" s="141"/>
      <c r="H285" s="143"/>
    </row>
    <row r="286" spans="1:8" ht="51">
      <c r="A286" s="128" t="s">
        <v>57</v>
      </c>
      <c r="B286" s="188" t="s">
        <v>455</v>
      </c>
      <c r="C286" s="60"/>
      <c r="D286" s="62" t="s">
        <v>65</v>
      </c>
      <c r="E286" s="195">
        <v>3.6</v>
      </c>
      <c r="F286" s="61"/>
      <c r="G286" s="141"/>
      <c r="H286" s="132">
        <f t="shared" ref="H286" si="7">E286*G286</f>
        <v>0</v>
      </c>
    </row>
    <row r="287" spans="1:8" ht="14.25">
      <c r="A287" s="175"/>
      <c r="B287" s="130"/>
      <c r="C287" s="130"/>
      <c r="D287" s="62"/>
      <c r="E287" s="195"/>
      <c r="F287" s="61"/>
      <c r="G287" s="141"/>
      <c r="H287" s="143"/>
    </row>
    <row r="288" spans="1:8" ht="51">
      <c r="A288" s="128" t="s">
        <v>59</v>
      </c>
      <c r="B288" s="188" t="s">
        <v>456</v>
      </c>
      <c r="C288" s="60"/>
      <c r="D288" s="62" t="s">
        <v>65</v>
      </c>
      <c r="E288" s="195">
        <v>15.75</v>
      </c>
      <c r="F288" s="61"/>
      <c r="G288" s="141"/>
      <c r="H288" s="132">
        <f t="shared" ref="H288:H290" si="8">E288*G288</f>
        <v>0</v>
      </c>
    </row>
    <row r="289" spans="1:8" ht="14.25">
      <c r="A289" s="175"/>
      <c r="B289" s="130"/>
      <c r="C289" s="130"/>
      <c r="D289" s="62"/>
      <c r="E289" s="195"/>
      <c r="F289" s="61"/>
      <c r="G289" s="141"/>
      <c r="H289" s="143"/>
    </row>
    <row r="290" spans="1:8" ht="38.25">
      <c r="A290" s="175" t="s">
        <v>74</v>
      </c>
      <c r="B290" s="188" t="s">
        <v>79</v>
      </c>
      <c r="C290" s="130"/>
      <c r="D290" s="62" t="s">
        <v>65</v>
      </c>
      <c r="E290" s="195">
        <v>5.85</v>
      </c>
      <c r="F290" s="61"/>
      <c r="G290" s="141"/>
      <c r="H290" s="132">
        <f t="shared" si="8"/>
        <v>0</v>
      </c>
    </row>
    <row r="291" spans="1:8" ht="14.25">
      <c r="A291" s="175"/>
      <c r="B291" s="130"/>
      <c r="C291" s="130"/>
      <c r="D291" s="62"/>
      <c r="E291" s="179"/>
      <c r="F291" s="61"/>
      <c r="G291" s="141"/>
      <c r="H291" s="143"/>
    </row>
    <row r="292" spans="1:8" ht="63.75">
      <c r="A292" s="128" t="s">
        <v>76</v>
      </c>
      <c r="B292" s="134" t="s">
        <v>457</v>
      </c>
      <c r="C292" s="60"/>
      <c r="D292" s="62" t="s">
        <v>40</v>
      </c>
      <c r="E292" s="60">
        <v>2</v>
      </c>
      <c r="F292" s="61"/>
      <c r="G292" s="141"/>
      <c r="H292" s="132">
        <f t="shared" si="1"/>
        <v>0</v>
      </c>
    </row>
    <row r="293" spans="1:8">
      <c r="A293" s="128"/>
      <c r="B293" s="188"/>
      <c r="C293" s="60"/>
      <c r="D293" s="62"/>
      <c r="E293" s="60"/>
      <c r="F293" s="61"/>
      <c r="G293" s="141"/>
      <c r="H293" s="132"/>
    </row>
    <row r="294" spans="1:8" ht="127.5">
      <c r="A294" s="128" t="s">
        <v>78</v>
      </c>
      <c r="B294" s="188" t="s">
        <v>458</v>
      </c>
      <c r="C294" s="196"/>
      <c r="D294" s="62" t="s">
        <v>235</v>
      </c>
      <c r="E294" s="60">
        <v>35</v>
      </c>
      <c r="F294" s="61"/>
      <c r="G294" s="141"/>
      <c r="H294" s="132">
        <f t="shared" ref="H294" si="9">E294*G294</f>
        <v>0</v>
      </c>
    </row>
    <row r="295" spans="1:8">
      <c r="A295" s="128"/>
      <c r="B295" s="188"/>
      <c r="C295" s="196"/>
      <c r="D295" s="62"/>
      <c r="E295" s="60"/>
      <c r="F295" s="61"/>
      <c r="G295" s="141"/>
      <c r="H295" s="132"/>
    </row>
    <row r="296" spans="1:8" ht="51">
      <c r="A296" s="128" t="s">
        <v>459</v>
      </c>
      <c r="B296" s="188" t="s">
        <v>460</v>
      </c>
      <c r="C296" s="196"/>
      <c r="D296" s="62" t="s">
        <v>40</v>
      </c>
      <c r="E296" s="60">
        <v>1</v>
      </c>
      <c r="F296" s="61"/>
      <c r="G296" s="141"/>
      <c r="H296" s="132">
        <f t="shared" ref="H296" si="10">E296*G296</f>
        <v>0</v>
      </c>
    </row>
    <row r="297" spans="1:8">
      <c r="A297" s="128"/>
      <c r="B297" s="188"/>
      <c r="C297" s="196"/>
      <c r="D297" s="62"/>
      <c r="E297" s="60"/>
      <c r="F297" s="61"/>
      <c r="G297" s="141"/>
      <c r="H297" s="132"/>
    </row>
    <row r="298" spans="1:8">
      <c r="A298" s="128" t="s">
        <v>83</v>
      </c>
      <c r="B298" s="188" t="s">
        <v>84</v>
      </c>
      <c r="C298" s="196"/>
      <c r="D298" s="62" t="s">
        <v>235</v>
      </c>
      <c r="E298" s="60">
        <v>80</v>
      </c>
      <c r="F298" s="61"/>
      <c r="G298" s="141"/>
      <c r="H298" s="132">
        <f t="shared" ref="H298" si="11">E298*G298</f>
        <v>0</v>
      </c>
    </row>
    <row r="299" spans="1:8">
      <c r="A299" s="128"/>
      <c r="B299" s="188"/>
      <c r="C299" s="196"/>
      <c r="D299" s="62"/>
      <c r="E299" s="60"/>
      <c r="F299" s="61"/>
      <c r="G299" s="141"/>
      <c r="H299" s="132"/>
    </row>
    <row r="300" spans="1:8" ht="25.5">
      <c r="A300" s="128" t="s">
        <v>86</v>
      </c>
      <c r="B300" s="188" t="s">
        <v>611</v>
      </c>
      <c r="C300" s="196"/>
      <c r="D300" s="62" t="s">
        <v>110</v>
      </c>
      <c r="E300" s="60">
        <v>4</v>
      </c>
      <c r="F300" s="61"/>
      <c r="G300" s="630">
        <v>36</v>
      </c>
      <c r="H300" s="132">
        <f t="shared" ref="H300" si="12">E300*G300</f>
        <v>144</v>
      </c>
    </row>
    <row r="301" spans="1:8">
      <c r="A301" s="128"/>
      <c r="B301" s="188"/>
      <c r="C301" s="60"/>
      <c r="D301" s="62"/>
      <c r="E301" s="60"/>
      <c r="F301" s="61"/>
      <c r="G301" s="141"/>
      <c r="H301" s="132"/>
    </row>
    <row r="302" spans="1:8" ht="89.25">
      <c r="A302" s="128" t="s">
        <v>137</v>
      </c>
      <c r="B302" s="144" t="s">
        <v>461</v>
      </c>
      <c r="C302" s="60"/>
      <c r="D302" s="62" t="s">
        <v>40</v>
      </c>
      <c r="E302" s="60">
        <v>0</v>
      </c>
      <c r="F302" s="61"/>
      <c r="G302" s="141"/>
      <c r="H302" s="132">
        <f t="shared" si="1"/>
        <v>0</v>
      </c>
    </row>
    <row r="303" spans="1:8">
      <c r="A303" s="128"/>
      <c r="B303" s="144"/>
      <c r="C303" s="60"/>
      <c r="D303" s="62"/>
      <c r="E303" s="60"/>
      <c r="F303" s="61"/>
      <c r="G303" s="141"/>
      <c r="H303" s="132"/>
    </row>
    <row r="304" spans="1:8" ht="25.5">
      <c r="A304" s="128" t="s">
        <v>139</v>
      </c>
      <c r="B304" s="144" t="s">
        <v>462</v>
      </c>
      <c r="C304" s="60"/>
      <c r="D304" s="62" t="s">
        <v>40</v>
      </c>
      <c r="E304" s="60">
        <v>1</v>
      </c>
      <c r="F304" s="61"/>
      <c r="G304" s="197"/>
      <c r="H304" s="132">
        <f t="shared" ref="H304" si="13">E304*G304</f>
        <v>0</v>
      </c>
    </row>
    <row r="305" spans="1:8" ht="13.9" customHeight="1">
      <c r="A305" s="128"/>
      <c r="B305" s="144"/>
      <c r="C305" s="60"/>
      <c r="D305" s="62"/>
      <c r="E305" s="60"/>
      <c r="F305" s="61"/>
      <c r="G305" s="141"/>
      <c r="H305" s="132"/>
    </row>
    <row r="306" spans="1:8" ht="13.5" thickBot="1">
      <c r="A306" s="175"/>
      <c r="B306" s="130"/>
      <c r="C306" s="130"/>
      <c r="D306" s="62"/>
      <c r="E306" s="198"/>
      <c r="F306" s="61"/>
      <c r="G306" s="141"/>
      <c r="H306" s="132"/>
    </row>
    <row r="307" spans="1:8" ht="15.75" thickTop="1" thickBot="1">
      <c r="A307" s="175"/>
      <c r="B307" s="130"/>
      <c r="C307" s="130"/>
      <c r="D307" s="62"/>
      <c r="E307" s="179"/>
      <c r="F307" s="61"/>
      <c r="G307" s="141"/>
      <c r="H307" s="148">
        <f>SUM(H272:H305)</f>
        <v>144</v>
      </c>
    </row>
    <row r="308" spans="1:8" ht="13.15" customHeight="1" thickTop="1">
      <c r="A308" s="128"/>
      <c r="B308" s="144"/>
      <c r="C308" s="60"/>
      <c r="D308" s="62"/>
      <c r="E308" s="60"/>
      <c r="F308" s="61"/>
      <c r="G308" s="141"/>
      <c r="H308" s="199"/>
    </row>
    <row r="309" spans="1:8">
      <c r="A309" s="128"/>
      <c r="B309" s="144"/>
      <c r="C309" s="60"/>
      <c r="D309" s="62"/>
      <c r="E309" s="60"/>
      <c r="F309" s="61"/>
      <c r="G309" s="141"/>
      <c r="H309" s="200"/>
    </row>
    <row r="310" spans="1:8">
      <c r="A310" s="128"/>
      <c r="B310" s="144"/>
      <c r="C310" s="60"/>
      <c r="D310" s="62"/>
      <c r="E310" s="60"/>
      <c r="F310" s="61"/>
      <c r="G310" s="141"/>
      <c r="H310" s="200"/>
    </row>
    <row r="311" spans="1:8">
      <c r="A311" s="128"/>
      <c r="B311" s="144"/>
      <c r="C311" s="60"/>
      <c r="D311" s="62"/>
      <c r="E311" s="60"/>
      <c r="F311" s="61"/>
      <c r="G311" s="141"/>
      <c r="H311" s="200"/>
    </row>
    <row r="312" spans="1:8">
      <c r="A312" s="128"/>
      <c r="B312" s="144"/>
      <c r="C312" s="60"/>
      <c r="D312" s="62"/>
      <c r="E312" s="60"/>
      <c r="F312" s="61"/>
      <c r="G312" s="141"/>
      <c r="H312" s="200"/>
    </row>
    <row r="313" spans="1:8">
      <c r="A313" s="128"/>
      <c r="B313" s="144"/>
      <c r="C313" s="60"/>
      <c r="D313" s="62"/>
      <c r="E313" s="60"/>
      <c r="F313" s="61"/>
      <c r="G313" s="141"/>
      <c r="H313" s="200"/>
    </row>
    <row r="314" spans="1:8" ht="14.25">
      <c r="A314" s="128"/>
      <c r="B314" s="144"/>
      <c r="C314" s="60"/>
      <c r="D314" s="62"/>
      <c r="E314" s="60"/>
      <c r="F314" s="61"/>
      <c r="G314" s="141"/>
      <c r="H314" s="201"/>
    </row>
    <row r="315" spans="1:8">
      <c r="A315" s="128"/>
      <c r="B315" s="144"/>
      <c r="C315" s="60"/>
      <c r="D315" s="62"/>
      <c r="E315" s="60"/>
      <c r="F315" s="61"/>
      <c r="G315" s="141"/>
      <c r="H315" s="200"/>
    </row>
    <row r="316" spans="1:8" ht="14.25">
      <c r="A316" s="175"/>
      <c r="B316" s="130"/>
      <c r="C316" s="130"/>
      <c r="D316" s="62"/>
      <c r="E316" s="179"/>
      <c r="F316" s="61"/>
      <c r="G316" s="141"/>
      <c r="H316" s="202"/>
    </row>
    <row r="317" spans="1:8">
      <c r="A317" s="175"/>
      <c r="B317" s="130"/>
      <c r="C317" s="130"/>
      <c r="D317" s="62"/>
      <c r="E317" s="60"/>
      <c r="F317" s="61"/>
      <c r="G317" s="141"/>
      <c r="H317" s="200"/>
    </row>
    <row r="318" spans="1:8">
      <c r="A318" s="175"/>
      <c r="B318" s="130"/>
      <c r="C318" s="130"/>
      <c r="D318" s="62"/>
      <c r="E318" s="198"/>
      <c r="F318" s="61"/>
      <c r="G318" s="141"/>
      <c r="H318" s="200"/>
    </row>
    <row r="319" spans="1:8" ht="14.25">
      <c r="A319" s="175"/>
      <c r="B319" s="203"/>
      <c r="C319" s="130"/>
      <c r="D319" s="62"/>
      <c r="E319" s="179"/>
      <c r="F319" s="61"/>
      <c r="G319" s="141"/>
      <c r="H319" s="202"/>
    </row>
    <row r="320" spans="1:8" ht="14.25">
      <c r="A320" s="175"/>
      <c r="B320" s="203"/>
      <c r="C320" s="130"/>
      <c r="D320" s="62"/>
      <c r="E320" s="179"/>
      <c r="F320" s="61"/>
      <c r="G320" s="141"/>
      <c r="H320" s="202"/>
    </row>
    <row r="321" spans="1:8" ht="25.9" customHeight="1">
      <c r="A321" s="175"/>
      <c r="B321" s="203"/>
      <c r="C321" s="130"/>
      <c r="D321" s="62"/>
      <c r="E321" s="179"/>
      <c r="F321" s="61"/>
      <c r="G321" s="141"/>
      <c r="H321" s="202"/>
    </row>
    <row r="322" spans="1:8" ht="22.5" customHeight="1">
      <c r="A322" s="204"/>
      <c r="B322" s="205"/>
      <c r="C322" s="206"/>
      <c r="D322" s="207"/>
      <c r="E322" s="208"/>
      <c r="F322" s="209"/>
      <c r="G322" s="210"/>
      <c r="H322" s="211"/>
    </row>
    <row r="323" spans="1:8" ht="16.5">
      <c r="A323" s="204"/>
      <c r="B323" s="205"/>
      <c r="C323" s="206"/>
      <c r="D323" s="207"/>
      <c r="E323" s="208"/>
      <c r="F323" s="209"/>
      <c r="G323" s="210"/>
      <c r="H323" s="211"/>
    </row>
    <row r="324" spans="1:8">
      <c r="B324" s="205"/>
      <c r="H324" s="215"/>
    </row>
    <row r="325" spans="1:8">
      <c r="H325" s="215"/>
    </row>
    <row r="326" spans="1:8" ht="24.75" customHeight="1"/>
    <row r="327" spans="1:8">
      <c r="H327" s="215"/>
    </row>
    <row r="332" spans="1:8" ht="24" customHeight="1"/>
    <row r="526" spans="1:8" s="151" customFormat="1">
      <c r="A526" s="212"/>
      <c r="B526" s="64"/>
      <c r="C526" s="64"/>
      <c r="D526" s="213"/>
      <c r="E526" s="64"/>
      <c r="F526" s="64"/>
      <c r="G526" s="215"/>
      <c r="H526" s="214"/>
    </row>
    <row r="645" spans="1:8" s="151" customFormat="1">
      <c r="A645" s="212"/>
      <c r="B645" s="64"/>
      <c r="C645" s="64"/>
      <c r="D645" s="213"/>
      <c r="E645" s="64"/>
      <c r="F645" s="64"/>
      <c r="G645" s="215"/>
      <c r="H645" s="214"/>
    </row>
    <row r="705" spans="1:8" s="151" customFormat="1">
      <c r="A705" s="212"/>
      <c r="B705" s="64"/>
      <c r="C705" s="64"/>
      <c r="D705" s="213"/>
      <c r="E705" s="64"/>
      <c r="F705" s="64"/>
      <c r="G705" s="215"/>
      <c r="H705" s="214"/>
    </row>
  </sheetData>
  <sheetProtection algorithmName="SHA-512" hashValue="pp11fxiWa0poHfTm6Q984RlYJRgeujrucfTXp/xaGoJQfucr61cmPa4L3o+kGgAaHWTaHl+pPYdDLcSSQuM8eQ==" saltValue="0hGP5Mh+fgG0uzQGaGeN3A==" spinCount="100000" sheet="1" objects="1" scenarios="1"/>
  <pageMargins left="0.31496062992125984"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C141-9C4B-4A9A-AE75-8063BC452658}">
  <dimension ref="A1:F237"/>
  <sheetViews>
    <sheetView topLeftCell="A38" workbookViewId="0">
      <selection activeCell="D56" sqref="D56"/>
    </sheetView>
  </sheetViews>
  <sheetFormatPr defaultRowHeight="15"/>
  <cols>
    <col min="1" max="1" width="6" style="216" bestFit="1" customWidth="1"/>
    <col min="2" max="2" width="48.85546875" style="218" bestFit="1" customWidth="1"/>
    <col min="3" max="3" width="5.140625" style="216" bestFit="1" customWidth="1"/>
    <col min="4" max="5" width="9.140625" style="218"/>
    <col min="6" max="6" width="14.7109375" style="218" bestFit="1" customWidth="1"/>
    <col min="7" max="16384" width="9.140625" style="218"/>
  </cols>
  <sheetData>
    <row r="1" spans="1:6" ht="18">
      <c r="B1" s="217" t="s">
        <v>0</v>
      </c>
      <c r="C1" s="218"/>
    </row>
    <row r="2" spans="1:6">
      <c r="B2" s="216"/>
      <c r="C2" s="218"/>
    </row>
    <row r="3" spans="1:6">
      <c r="B3" s="219" t="s">
        <v>463</v>
      </c>
      <c r="C3" s="220"/>
    </row>
    <row r="4" spans="1:6">
      <c r="B4" s="221" t="s">
        <v>464</v>
      </c>
      <c r="C4" s="222"/>
      <c r="D4" s="222"/>
      <c r="E4" s="222"/>
      <c r="F4" s="222"/>
    </row>
    <row r="5" spans="1:6" ht="15.75">
      <c r="B5" s="223"/>
      <c r="C5" s="224"/>
    </row>
    <row r="6" spans="1:6">
      <c r="B6" s="219" t="s">
        <v>465</v>
      </c>
      <c r="C6" s="220"/>
    </row>
    <row r="7" spans="1:6">
      <c r="B7" s="225" t="s">
        <v>466</v>
      </c>
      <c r="C7" s="226"/>
    </row>
    <row r="8" spans="1:6">
      <c r="B8" s="225"/>
      <c r="C8" s="226"/>
    </row>
    <row r="9" spans="1:6">
      <c r="B9" s="219" t="s">
        <v>467</v>
      </c>
      <c r="C9" s="220"/>
    </row>
    <row r="10" spans="1:6">
      <c r="B10" s="225" t="s">
        <v>468</v>
      </c>
      <c r="C10" s="226"/>
    </row>
    <row r="13" spans="1:6" ht="18">
      <c r="A13" s="227"/>
      <c r="B13" s="228" t="s">
        <v>13</v>
      </c>
      <c r="C13" s="229"/>
      <c r="D13" s="230"/>
      <c r="E13" s="230"/>
      <c r="F13" s="230"/>
    </row>
    <row r="14" spans="1:6" ht="15.75">
      <c r="A14" s="231"/>
      <c r="B14" s="232"/>
      <c r="C14" s="229"/>
      <c r="D14" s="230"/>
      <c r="E14" s="230"/>
      <c r="F14" s="230"/>
    </row>
    <row r="15" spans="1:6" ht="15.75">
      <c r="A15" s="233" t="s">
        <v>33</v>
      </c>
      <c r="B15" s="234" t="s">
        <v>469</v>
      </c>
      <c r="C15" s="235"/>
      <c r="D15" s="236"/>
      <c r="E15" s="237"/>
      <c r="F15" s="238">
        <f>F65</f>
        <v>0</v>
      </c>
    </row>
    <row r="16" spans="1:6" ht="15.75">
      <c r="A16" s="233" t="s">
        <v>41</v>
      </c>
      <c r="B16" s="234" t="s">
        <v>470</v>
      </c>
      <c r="C16" s="235"/>
      <c r="D16" s="239"/>
      <c r="E16" s="237"/>
      <c r="F16" s="238">
        <f>F76</f>
        <v>0</v>
      </c>
    </row>
    <row r="17" spans="1:6" ht="15.75">
      <c r="A17" s="233" t="s">
        <v>43</v>
      </c>
      <c r="B17" s="234" t="s">
        <v>471</v>
      </c>
      <c r="C17" s="235"/>
      <c r="D17" s="239"/>
      <c r="E17" s="237"/>
      <c r="F17" s="238">
        <f>F95</f>
        <v>0</v>
      </c>
    </row>
    <row r="18" spans="1:6" ht="15.75">
      <c r="A18" s="233" t="s">
        <v>46</v>
      </c>
      <c r="B18" s="234" t="s">
        <v>472</v>
      </c>
      <c r="C18" s="235"/>
      <c r="D18" s="239"/>
      <c r="E18" s="237"/>
      <c r="F18" s="238">
        <f>F179</f>
        <v>0</v>
      </c>
    </row>
    <row r="19" spans="1:6" ht="15.75">
      <c r="A19" s="240" t="s">
        <v>49</v>
      </c>
      <c r="B19" s="234" t="s">
        <v>473</v>
      </c>
      <c r="C19" s="235"/>
      <c r="D19" s="239"/>
      <c r="E19" s="237"/>
      <c r="F19" s="238">
        <f>F192</f>
        <v>0</v>
      </c>
    </row>
    <row r="20" spans="1:6" ht="15.75">
      <c r="A20" s="233" t="s">
        <v>51</v>
      </c>
      <c r="B20" s="234" t="s">
        <v>474</v>
      </c>
      <c r="C20" s="235"/>
      <c r="D20" s="239"/>
      <c r="E20" s="237"/>
      <c r="F20" s="238">
        <f>F203</f>
        <v>0</v>
      </c>
    </row>
    <row r="21" spans="1:6" ht="15.75">
      <c r="A21" s="233" t="s">
        <v>54</v>
      </c>
      <c r="B21" s="234" t="s">
        <v>475</v>
      </c>
      <c r="C21" s="235"/>
      <c r="D21" s="239"/>
      <c r="E21" s="237"/>
      <c r="F21" s="238">
        <f>F210</f>
        <v>0</v>
      </c>
    </row>
    <row r="22" spans="1:6" ht="15.75">
      <c r="A22" s="233" t="s">
        <v>57</v>
      </c>
      <c r="B22" s="234" t="s">
        <v>476</v>
      </c>
      <c r="C22" s="235"/>
      <c r="D22" s="239"/>
      <c r="E22" s="237"/>
      <c r="F22" s="238">
        <f>F224</f>
        <v>2160</v>
      </c>
    </row>
    <row r="23" spans="1:6" ht="15.75">
      <c r="A23" s="241"/>
      <c r="B23" s="242" t="s">
        <v>477</v>
      </c>
      <c r="C23" s="243"/>
      <c r="D23" s="244"/>
      <c r="E23" s="245"/>
      <c r="F23" s="246">
        <f>SUM(F15:F22)</f>
        <v>2160</v>
      </c>
    </row>
    <row r="24" spans="1:6" ht="15.75">
      <c r="A24" s="247"/>
      <c r="B24" s="230"/>
      <c r="C24" s="229"/>
      <c r="D24" s="248"/>
      <c r="E24" s="230"/>
      <c r="F24" s="230"/>
    </row>
    <row r="25" spans="1:6" ht="15.75">
      <c r="A25" s="247"/>
      <c r="B25" s="230"/>
      <c r="C25" s="229"/>
      <c r="D25" s="248"/>
      <c r="E25" s="230"/>
      <c r="F25" s="230"/>
    </row>
    <row r="26" spans="1:6" ht="15.75">
      <c r="A26" s="247"/>
      <c r="B26" s="249" t="s">
        <v>170</v>
      </c>
      <c r="C26" s="229"/>
      <c r="D26" s="248"/>
      <c r="E26" s="230"/>
      <c r="F26" s="230"/>
    </row>
    <row r="27" spans="1:6" ht="15.75">
      <c r="A27" s="247"/>
      <c r="B27" s="230"/>
      <c r="C27" s="229"/>
      <c r="D27" s="248"/>
      <c r="E27" s="230"/>
      <c r="F27" s="230"/>
    </row>
    <row r="28" spans="1:6" ht="15.75">
      <c r="A28" s="247"/>
      <c r="B28" s="250" t="s">
        <v>478</v>
      </c>
      <c r="C28" s="229"/>
      <c r="D28" s="248"/>
      <c r="E28" s="230"/>
      <c r="F28" s="230"/>
    </row>
    <row r="29" spans="1:6" ht="38.25">
      <c r="A29" s="247"/>
      <c r="B29" s="251" t="s">
        <v>479</v>
      </c>
      <c r="C29" s="229"/>
      <c r="D29" s="248"/>
      <c r="E29" s="230"/>
      <c r="F29" s="230"/>
    </row>
    <row r="30" spans="1:6" ht="38.25">
      <c r="A30" s="247"/>
      <c r="B30" s="251" t="s">
        <v>480</v>
      </c>
      <c r="C30" s="229"/>
      <c r="D30" s="248"/>
      <c r="E30" s="230"/>
      <c r="F30" s="230"/>
    </row>
    <row r="31" spans="1:6" ht="15.75">
      <c r="A31" s="247"/>
      <c r="B31" s="251" t="s">
        <v>481</v>
      </c>
      <c r="C31" s="229"/>
      <c r="D31" s="248"/>
      <c r="E31" s="230"/>
      <c r="F31" s="230"/>
    </row>
    <row r="32" spans="1:6" ht="15.75">
      <c r="A32" s="247"/>
      <c r="B32" s="252"/>
      <c r="C32" s="229"/>
      <c r="D32" s="248"/>
      <c r="E32" s="230"/>
      <c r="F32" s="230"/>
    </row>
    <row r="33" spans="1:6" ht="15.75">
      <c r="A33" s="247"/>
      <c r="B33" s="230"/>
      <c r="C33" s="229"/>
      <c r="D33" s="248"/>
      <c r="E33" s="230"/>
      <c r="F33" s="230"/>
    </row>
    <row r="34" spans="1:6" ht="15.75">
      <c r="A34" s="247"/>
      <c r="B34" s="230"/>
      <c r="C34" s="229"/>
      <c r="D34" s="248"/>
      <c r="E34" s="230"/>
      <c r="F34" s="230"/>
    </row>
    <row r="35" spans="1:6" ht="15.75">
      <c r="A35" s="247"/>
      <c r="B35" s="230"/>
      <c r="C35" s="229"/>
      <c r="D35" s="248"/>
      <c r="E35" s="230"/>
      <c r="F35" s="230"/>
    </row>
    <row r="36" spans="1:6" ht="15.75">
      <c r="A36" s="253"/>
      <c r="B36" s="254"/>
      <c r="C36" s="229"/>
      <c r="D36" s="230"/>
      <c r="E36" s="230"/>
      <c r="F36" s="230"/>
    </row>
    <row r="37" spans="1:6" ht="27" thickBot="1">
      <c r="A37" s="255"/>
      <c r="B37" s="256"/>
      <c r="C37" s="257" t="s">
        <v>482</v>
      </c>
      <c r="D37" s="257" t="s">
        <v>483</v>
      </c>
      <c r="E37" s="258" t="s">
        <v>484</v>
      </c>
      <c r="F37" s="258" t="s">
        <v>485</v>
      </c>
    </row>
    <row r="38" spans="1:6" ht="15.75" thickTop="1">
      <c r="A38" s="259"/>
      <c r="B38" s="260"/>
      <c r="C38" s="261"/>
      <c r="D38" s="261"/>
      <c r="E38" s="263"/>
      <c r="F38" s="263"/>
    </row>
    <row r="39" spans="1:6" ht="15.75">
      <c r="A39" s="253" t="s">
        <v>33</v>
      </c>
      <c r="B39" s="254" t="s">
        <v>469</v>
      </c>
      <c r="C39" s="229"/>
      <c r="D39" s="230"/>
      <c r="E39" s="264"/>
      <c r="F39" s="230"/>
    </row>
    <row r="40" spans="1:6">
      <c r="A40" s="259"/>
      <c r="B40" s="260"/>
      <c r="C40" s="261"/>
      <c r="D40" s="261"/>
      <c r="E40" s="262"/>
      <c r="F40" s="263"/>
    </row>
    <row r="41" spans="1:6" ht="25.5">
      <c r="A41" s="265" t="s">
        <v>33</v>
      </c>
      <c r="B41" s="266" t="s">
        <v>486</v>
      </c>
      <c r="C41" s="267" t="s">
        <v>487</v>
      </c>
      <c r="D41" s="268">
        <v>1</v>
      </c>
      <c r="E41" s="269"/>
      <c r="F41" s="270">
        <f>D41*E41</f>
        <v>0</v>
      </c>
    </row>
    <row r="42" spans="1:6">
      <c r="A42" s="265" t="s">
        <v>488</v>
      </c>
      <c r="B42" s="250" t="s">
        <v>489</v>
      </c>
      <c r="C42" s="229"/>
      <c r="D42" s="230"/>
      <c r="E42" s="271"/>
      <c r="F42" s="270"/>
    </row>
    <row r="43" spans="1:6">
      <c r="A43" s="265" t="s">
        <v>490</v>
      </c>
      <c r="B43" s="250" t="s">
        <v>491</v>
      </c>
      <c r="C43" s="229"/>
      <c r="D43" s="230"/>
      <c r="E43" s="271"/>
      <c r="F43" s="270"/>
    </row>
    <row r="44" spans="1:6">
      <c r="A44" s="265" t="s">
        <v>492</v>
      </c>
      <c r="B44" s="250" t="s">
        <v>493</v>
      </c>
      <c r="C44" s="229"/>
      <c r="D44" s="230"/>
      <c r="E44" s="271"/>
      <c r="F44" s="270"/>
    </row>
    <row r="45" spans="1:6">
      <c r="A45" s="265" t="s">
        <v>494</v>
      </c>
      <c r="B45" s="250" t="s">
        <v>495</v>
      </c>
      <c r="C45" s="229"/>
      <c r="D45" s="230"/>
      <c r="E45" s="271"/>
      <c r="F45" s="270"/>
    </row>
    <row r="46" spans="1:6" ht="15.75" customHeight="1">
      <c r="A46" s="265" t="s">
        <v>496</v>
      </c>
      <c r="B46" s="272" t="s">
        <v>497</v>
      </c>
      <c r="C46" s="229"/>
      <c r="D46" s="230"/>
      <c r="E46" s="271"/>
      <c r="F46" s="270"/>
    </row>
    <row r="47" spans="1:6" ht="25.5">
      <c r="A47" s="265" t="s">
        <v>498</v>
      </c>
      <c r="B47" s="266" t="s">
        <v>499</v>
      </c>
      <c r="C47" s="229"/>
      <c r="D47" s="230"/>
      <c r="E47" s="271"/>
      <c r="F47" s="270"/>
    </row>
    <row r="48" spans="1:6">
      <c r="A48" s="265" t="s">
        <v>500</v>
      </c>
      <c r="B48" s="250" t="s">
        <v>501</v>
      </c>
      <c r="C48" s="229"/>
      <c r="D48" s="230"/>
      <c r="E48" s="271"/>
      <c r="F48" s="270"/>
    </row>
    <row r="49" spans="1:6">
      <c r="A49" s="265" t="s">
        <v>502</v>
      </c>
      <c r="B49" s="250" t="s">
        <v>503</v>
      </c>
      <c r="C49" s="229"/>
      <c r="D49" s="230"/>
      <c r="E49" s="271"/>
      <c r="F49" s="270"/>
    </row>
    <row r="50" spans="1:6" ht="25.5">
      <c r="A50" s="265" t="s">
        <v>504</v>
      </c>
      <c r="B50" s="266" t="s">
        <v>505</v>
      </c>
      <c r="C50" s="229"/>
      <c r="D50" s="230"/>
      <c r="E50" s="271"/>
      <c r="F50" s="270"/>
    </row>
    <row r="51" spans="1:6" ht="15.75">
      <c r="A51" s="273"/>
      <c r="B51" s="250"/>
      <c r="C51" s="229"/>
      <c r="D51" s="230"/>
      <c r="E51" s="264"/>
      <c r="F51" s="270"/>
    </row>
    <row r="52" spans="1:6" ht="25.5">
      <c r="A52" s="265" t="s">
        <v>41</v>
      </c>
      <c r="B52" s="250" t="s">
        <v>506</v>
      </c>
      <c r="C52" s="267" t="s">
        <v>487</v>
      </c>
      <c r="D52" s="268">
        <v>1</v>
      </c>
      <c r="E52" s="269"/>
      <c r="F52" s="270">
        <f t="shared" ref="F52:F60" si="0">D52*E52</f>
        <v>0</v>
      </c>
    </row>
    <row r="53" spans="1:6" ht="15.75">
      <c r="A53" s="273"/>
      <c r="B53" s="274"/>
      <c r="C53" s="229"/>
      <c r="D53" s="230"/>
      <c r="E53" s="264"/>
      <c r="F53" s="270"/>
    </row>
    <row r="54" spans="1:6" ht="56.25" customHeight="1">
      <c r="A54" s="265" t="s">
        <v>43</v>
      </c>
      <c r="B54" s="250" t="s">
        <v>507</v>
      </c>
      <c r="C54" s="267" t="s">
        <v>487</v>
      </c>
      <c r="D54" s="268">
        <v>1</v>
      </c>
      <c r="E54" s="275"/>
      <c r="F54" s="270">
        <f t="shared" si="0"/>
        <v>0</v>
      </c>
    </row>
    <row r="55" spans="1:6" ht="15.75">
      <c r="A55" s="273"/>
      <c r="B55" s="250"/>
      <c r="C55" s="229"/>
      <c r="D55" s="230"/>
      <c r="E55" s="276"/>
      <c r="F55" s="270"/>
    </row>
    <row r="56" spans="1:6" ht="25.5">
      <c r="A56" s="265" t="s">
        <v>46</v>
      </c>
      <c r="B56" s="250" t="s">
        <v>508</v>
      </c>
      <c r="C56" s="267" t="s">
        <v>487</v>
      </c>
      <c r="D56" s="268">
        <v>0</v>
      </c>
      <c r="E56" s="275"/>
      <c r="F56" s="270">
        <f t="shared" si="0"/>
        <v>0</v>
      </c>
    </row>
    <row r="57" spans="1:6" ht="15.75">
      <c r="A57" s="273"/>
      <c r="B57" s="250"/>
      <c r="C57" s="229"/>
      <c r="D57" s="230"/>
      <c r="E57" s="276"/>
      <c r="F57" s="270"/>
    </row>
    <row r="58" spans="1:6">
      <c r="A58" s="277" t="s">
        <v>49</v>
      </c>
      <c r="B58" s="278" t="s">
        <v>509</v>
      </c>
      <c r="C58" s="279" t="s">
        <v>110</v>
      </c>
      <c r="D58" s="280">
        <v>150</v>
      </c>
      <c r="E58" s="275"/>
      <c r="F58" s="270">
        <f t="shared" si="0"/>
        <v>0</v>
      </c>
    </row>
    <row r="59" spans="1:6" ht="15.75">
      <c r="A59" s="273"/>
      <c r="B59" s="230"/>
      <c r="C59" s="229"/>
      <c r="D59" s="230"/>
      <c r="E59" s="276"/>
      <c r="F59" s="270"/>
    </row>
    <row r="60" spans="1:6">
      <c r="A60" s="265" t="s">
        <v>51</v>
      </c>
      <c r="B60" s="250" t="s">
        <v>510</v>
      </c>
      <c r="C60" s="267" t="s">
        <v>487</v>
      </c>
      <c r="D60" s="268">
        <v>12</v>
      </c>
      <c r="E60" s="275"/>
      <c r="F60" s="270">
        <f t="shared" si="0"/>
        <v>0</v>
      </c>
    </row>
    <row r="61" spans="1:6" ht="15.75">
      <c r="A61" s="273"/>
      <c r="B61" s="230" t="s">
        <v>511</v>
      </c>
      <c r="C61" s="229"/>
      <c r="D61" s="230"/>
      <c r="E61" s="276"/>
      <c r="F61" s="281"/>
    </row>
    <row r="62" spans="1:6" ht="15.75">
      <c r="A62" s="273"/>
      <c r="B62" s="230" t="s">
        <v>512</v>
      </c>
      <c r="C62" s="229"/>
      <c r="D62" s="230"/>
      <c r="E62" s="264"/>
      <c r="F62" s="282"/>
    </row>
    <row r="63" spans="1:6" ht="15.75">
      <c r="A63" s="273"/>
      <c r="B63" s="230" t="s">
        <v>513</v>
      </c>
      <c r="C63" s="229"/>
      <c r="D63" s="230"/>
      <c r="E63" s="264"/>
      <c r="F63" s="282"/>
    </row>
    <row r="64" spans="1:6" ht="15.75">
      <c r="A64" s="273"/>
      <c r="B64" s="274"/>
      <c r="C64" s="229"/>
      <c r="D64" s="230"/>
      <c r="E64" s="264"/>
      <c r="F64" s="282"/>
    </row>
    <row r="65" spans="1:6" ht="15.75">
      <c r="A65" s="273"/>
      <c r="B65" s="283" t="s">
        <v>514</v>
      </c>
      <c r="C65" s="284"/>
      <c r="D65" s="285"/>
      <c r="E65" s="286"/>
      <c r="F65" s="287">
        <f>SUM(F41:F60)</f>
        <v>0</v>
      </c>
    </row>
    <row r="66" spans="1:6" ht="15.75">
      <c r="A66" s="273"/>
      <c r="B66" s="288"/>
      <c r="C66" s="289"/>
      <c r="D66" s="290"/>
      <c r="E66" s="291"/>
      <c r="F66" s="292"/>
    </row>
    <row r="67" spans="1:6" ht="15.75">
      <c r="A67" s="273"/>
      <c r="B67" s="274"/>
      <c r="C67" s="229"/>
      <c r="D67" s="230"/>
      <c r="E67" s="264"/>
      <c r="F67" s="230"/>
    </row>
    <row r="68" spans="1:6" ht="15.75">
      <c r="A68" s="253" t="s">
        <v>41</v>
      </c>
      <c r="B68" s="254" t="s">
        <v>470</v>
      </c>
      <c r="C68" s="229"/>
      <c r="D68" s="293"/>
      <c r="E68" s="264"/>
      <c r="F68" s="230"/>
    </row>
    <row r="69" spans="1:6">
      <c r="A69" s="294"/>
      <c r="B69" s="230"/>
      <c r="C69" s="229"/>
      <c r="D69" s="293"/>
      <c r="E69" s="264"/>
      <c r="F69" s="230"/>
    </row>
    <row r="70" spans="1:6" ht="38.25">
      <c r="A70" s="265" t="s">
        <v>33</v>
      </c>
      <c r="B70" s="250" t="s">
        <v>515</v>
      </c>
      <c r="C70" s="267" t="s">
        <v>516</v>
      </c>
      <c r="D70" s="293">
        <v>45</v>
      </c>
      <c r="E70" s="275"/>
      <c r="F70" s="270">
        <f>D70*E70</f>
        <v>0</v>
      </c>
    </row>
    <row r="71" spans="1:6">
      <c r="A71" s="294"/>
      <c r="B71" s="230"/>
      <c r="C71" s="229"/>
      <c r="D71" s="293"/>
      <c r="E71" s="264"/>
      <c r="F71" s="270"/>
    </row>
    <row r="72" spans="1:6" ht="25.5">
      <c r="A72" s="265" t="s">
        <v>41</v>
      </c>
      <c r="B72" s="250" t="s">
        <v>517</v>
      </c>
      <c r="C72" s="267" t="s">
        <v>487</v>
      </c>
      <c r="D72" s="295">
        <v>1</v>
      </c>
      <c r="E72" s="269"/>
      <c r="F72" s="270">
        <f t="shared" ref="F72:F74" si="1">D72*E72</f>
        <v>0</v>
      </c>
    </row>
    <row r="73" spans="1:6">
      <c r="A73" s="229"/>
      <c r="B73" s="230"/>
      <c r="C73" s="229"/>
      <c r="D73" s="295"/>
      <c r="E73" s="264"/>
      <c r="F73" s="270"/>
    </row>
    <row r="74" spans="1:6" ht="25.5">
      <c r="A74" s="265" t="s">
        <v>43</v>
      </c>
      <c r="B74" s="250" t="s">
        <v>518</v>
      </c>
      <c r="C74" s="267" t="s">
        <v>235</v>
      </c>
      <c r="D74" s="295">
        <v>627</v>
      </c>
      <c r="E74" s="269"/>
      <c r="F74" s="270">
        <f t="shared" si="1"/>
        <v>0</v>
      </c>
    </row>
    <row r="75" spans="1:6">
      <c r="A75" s="294"/>
      <c r="B75" s="230"/>
      <c r="C75" s="229"/>
      <c r="D75" s="293"/>
      <c r="E75" s="264"/>
      <c r="F75" s="282"/>
    </row>
    <row r="76" spans="1:6" ht="15.75">
      <c r="A76" s="294"/>
      <c r="B76" s="283" t="s">
        <v>519</v>
      </c>
      <c r="C76" s="284"/>
      <c r="D76" s="285"/>
      <c r="E76" s="286"/>
      <c r="F76" s="287">
        <f>SUM(F70:F74)</f>
        <v>0</v>
      </c>
    </row>
    <row r="77" spans="1:6">
      <c r="A77" s="294"/>
      <c r="B77" s="230"/>
      <c r="C77" s="229"/>
      <c r="D77" s="293"/>
      <c r="E77" s="264"/>
      <c r="F77" s="230"/>
    </row>
    <row r="78" spans="1:6">
      <c r="A78" s="294"/>
      <c r="B78" s="230"/>
      <c r="C78" s="229"/>
      <c r="D78" s="293"/>
      <c r="E78" s="264"/>
      <c r="F78" s="230"/>
    </row>
    <row r="79" spans="1:6" ht="15.75">
      <c r="A79" s="253" t="s">
        <v>43</v>
      </c>
      <c r="B79" s="254" t="s">
        <v>471</v>
      </c>
      <c r="C79" s="229"/>
      <c r="D79" s="293"/>
      <c r="E79" s="264"/>
      <c r="F79" s="230"/>
    </row>
    <row r="80" spans="1:6">
      <c r="A80" s="294"/>
      <c r="B80" s="230"/>
      <c r="C80" s="229"/>
      <c r="D80" s="293"/>
      <c r="E80" s="264"/>
      <c r="F80" s="230"/>
    </row>
    <row r="81" spans="1:6">
      <c r="A81" s="296"/>
      <c r="B81" s="250" t="s">
        <v>520</v>
      </c>
      <c r="C81" s="229"/>
      <c r="D81" s="293"/>
      <c r="E81" s="264"/>
      <c r="F81" s="230"/>
    </row>
    <row r="82" spans="1:6" ht="25.5">
      <c r="A82" s="296"/>
      <c r="B82" s="250" t="s">
        <v>521</v>
      </c>
      <c r="C82" s="229"/>
      <c r="D82" s="293"/>
      <c r="E82" s="264"/>
      <c r="F82" s="230"/>
    </row>
    <row r="83" spans="1:6" ht="63.75">
      <c r="A83" s="296"/>
      <c r="B83" s="250" t="s">
        <v>522</v>
      </c>
      <c r="C83" s="229"/>
      <c r="D83" s="293"/>
      <c r="E83" s="264"/>
      <c r="F83" s="230"/>
    </row>
    <row r="84" spans="1:6" ht="38.25">
      <c r="A84" s="296"/>
      <c r="B84" s="250" t="s">
        <v>523</v>
      </c>
      <c r="C84" s="229"/>
      <c r="D84" s="293"/>
      <c r="E84" s="264"/>
      <c r="F84" s="230"/>
    </row>
    <row r="85" spans="1:6">
      <c r="A85" s="294"/>
      <c r="B85" s="230"/>
      <c r="C85" s="229"/>
      <c r="D85" s="293"/>
      <c r="E85" s="264"/>
      <c r="F85" s="230"/>
    </row>
    <row r="86" spans="1:6">
      <c r="A86" s="277"/>
      <c r="B86" s="297"/>
      <c r="C86" s="279"/>
      <c r="D86" s="280"/>
      <c r="E86" s="264"/>
      <c r="F86" s="282"/>
    </row>
    <row r="87" spans="1:6">
      <c r="A87" s="298" t="s">
        <v>33</v>
      </c>
      <c r="B87" s="250" t="s">
        <v>524</v>
      </c>
      <c r="C87" s="267" t="s">
        <v>235</v>
      </c>
      <c r="D87" s="248">
        <v>1690</v>
      </c>
      <c r="E87" s="269"/>
      <c r="F87" s="270">
        <f>D87*E87</f>
        <v>0</v>
      </c>
    </row>
    <row r="88" spans="1:6">
      <c r="A88" s="229"/>
      <c r="B88" s="250"/>
      <c r="C88" s="229"/>
      <c r="D88" s="230"/>
      <c r="E88" s="264"/>
      <c r="F88" s="282"/>
    </row>
    <row r="89" spans="1:6" ht="38.25">
      <c r="A89" s="298" t="s">
        <v>41</v>
      </c>
      <c r="B89" s="250" t="s">
        <v>525</v>
      </c>
      <c r="C89" s="267" t="s">
        <v>526</v>
      </c>
      <c r="D89" s="248">
        <v>2568</v>
      </c>
      <c r="E89" s="269"/>
      <c r="F89" s="270">
        <f>D89*E89</f>
        <v>0</v>
      </c>
    </row>
    <row r="90" spans="1:6">
      <c r="A90" s="298"/>
      <c r="B90" s="250"/>
      <c r="C90" s="267"/>
      <c r="D90" s="248"/>
      <c r="E90" s="264"/>
      <c r="F90" s="270"/>
    </row>
    <row r="91" spans="1:6" ht="51">
      <c r="A91" s="277" t="s">
        <v>43</v>
      </c>
      <c r="B91" s="297" t="s">
        <v>527</v>
      </c>
      <c r="C91" s="279" t="s">
        <v>528</v>
      </c>
      <c r="D91" s="299">
        <v>2</v>
      </c>
      <c r="E91" s="269"/>
      <c r="F91" s="270">
        <f t="shared" ref="F91:F93" si="2">D91*E91</f>
        <v>0</v>
      </c>
    </row>
    <row r="92" spans="1:6">
      <c r="A92" s="298"/>
      <c r="B92" s="250"/>
      <c r="C92" s="267"/>
      <c r="D92" s="248"/>
      <c r="E92" s="264"/>
      <c r="F92" s="270"/>
    </row>
    <row r="93" spans="1:6" ht="32.25" customHeight="1">
      <c r="A93" s="277" t="s">
        <v>46</v>
      </c>
      <c r="B93" s="297" t="s">
        <v>529</v>
      </c>
      <c r="C93" s="279" t="s">
        <v>235</v>
      </c>
      <c r="D93" s="299">
        <v>10</v>
      </c>
      <c r="E93" s="269"/>
      <c r="F93" s="270">
        <f t="shared" si="2"/>
        <v>0</v>
      </c>
    </row>
    <row r="94" spans="1:6">
      <c r="A94" s="294"/>
      <c r="B94" s="230"/>
      <c r="C94" s="229"/>
      <c r="D94" s="293"/>
      <c r="E94" s="264"/>
      <c r="F94" s="282"/>
    </row>
    <row r="95" spans="1:6" ht="15.75">
      <c r="A95" s="294"/>
      <c r="B95" s="283" t="s">
        <v>530</v>
      </c>
      <c r="C95" s="300"/>
      <c r="D95" s="301"/>
      <c r="E95" s="302"/>
      <c r="F95" s="287">
        <f>SUM(F87:F93)</f>
        <v>0</v>
      </c>
    </row>
    <row r="96" spans="1:6">
      <c r="A96" s="294"/>
      <c r="B96" s="230"/>
      <c r="C96" s="229"/>
      <c r="D96" s="293"/>
      <c r="E96" s="264"/>
      <c r="F96" s="230"/>
    </row>
    <row r="97" spans="1:6">
      <c r="A97" s="303"/>
      <c r="B97" s="304"/>
      <c r="C97" s="229"/>
      <c r="D97" s="305"/>
      <c r="E97" s="264"/>
      <c r="F97" s="230"/>
    </row>
    <row r="98" spans="1:6" ht="15.75">
      <c r="A98" s="254" t="s">
        <v>46</v>
      </c>
      <c r="B98" s="254" t="s">
        <v>472</v>
      </c>
      <c r="C98" s="229"/>
      <c r="D98" s="305"/>
      <c r="E98" s="264"/>
      <c r="F98" s="230"/>
    </row>
    <row r="99" spans="1:6">
      <c r="A99" s="229"/>
      <c r="B99" s="230"/>
      <c r="C99" s="229"/>
      <c r="D99" s="305"/>
      <c r="E99" s="264"/>
      <c r="F99" s="230"/>
    </row>
    <row r="100" spans="1:6" ht="229.5">
      <c r="A100" s="229"/>
      <c r="B100" s="250" t="s">
        <v>531</v>
      </c>
      <c r="C100" s="229"/>
      <c r="D100" s="305"/>
      <c r="E100" s="264"/>
      <c r="F100" s="230"/>
    </row>
    <row r="101" spans="1:6" ht="52.5">
      <c r="A101" s="229"/>
      <c r="B101" s="250" t="s">
        <v>532</v>
      </c>
      <c r="C101" s="229"/>
      <c r="D101" s="305"/>
      <c r="E101" s="264"/>
      <c r="F101" s="230"/>
    </row>
    <row r="102" spans="1:6">
      <c r="A102" s="229"/>
      <c r="B102" s="306"/>
      <c r="C102" s="229"/>
      <c r="D102" s="305"/>
      <c r="E102" s="264"/>
      <c r="F102" s="230"/>
    </row>
    <row r="103" spans="1:6" ht="15" customHeight="1">
      <c r="A103" s="229"/>
      <c r="B103" s="334" t="s">
        <v>533</v>
      </c>
      <c r="C103" s="334"/>
      <c r="D103" s="334"/>
      <c r="E103" s="336"/>
      <c r="F103" s="332"/>
    </row>
    <row r="104" spans="1:6">
      <c r="A104" s="229"/>
      <c r="B104" s="250"/>
      <c r="C104" s="229"/>
      <c r="D104" s="230"/>
      <c r="E104" s="264"/>
      <c r="F104" s="230"/>
    </row>
    <row r="105" spans="1:6">
      <c r="A105" s="265" t="s">
        <v>33</v>
      </c>
      <c r="B105" s="272" t="s">
        <v>534</v>
      </c>
      <c r="C105" s="267" t="s">
        <v>516</v>
      </c>
      <c r="D105" s="248">
        <v>27</v>
      </c>
      <c r="E105" s="269"/>
      <c r="F105" s="270">
        <f t="shared" ref="F105:F119" si="3">D105*E105</f>
        <v>0</v>
      </c>
    </row>
    <row r="106" spans="1:6">
      <c r="A106" s="265"/>
      <c r="B106" s="272"/>
      <c r="C106" s="267"/>
      <c r="D106" s="248"/>
      <c r="E106" s="269"/>
      <c r="F106" s="270"/>
    </row>
    <row r="107" spans="1:6" ht="25.5">
      <c r="A107" s="265" t="s">
        <v>41</v>
      </c>
      <c r="B107" s="272" t="s">
        <v>50</v>
      </c>
      <c r="C107" s="267" t="s">
        <v>516</v>
      </c>
      <c r="D107" s="248">
        <v>27</v>
      </c>
      <c r="E107" s="269"/>
      <c r="F107" s="270">
        <f t="shared" si="3"/>
        <v>0</v>
      </c>
    </row>
    <row r="108" spans="1:6">
      <c r="A108" s="265"/>
      <c r="B108" s="250"/>
      <c r="C108" s="267"/>
      <c r="D108" s="230"/>
      <c r="E108" s="264"/>
      <c r="F108" s="270"/>
    </row>
    <row r="109" spans="1:6" ht="51">
      <c r="A109" s="265" t="s">
        <v>43</v>
      </c>
      <c r="B109" s="250" t="s">
        <v>535</v>
      </c>
      <c r="C109" s="279" t="s">
        <v>528</v>
      </c>
      <c r="D109" s="248">
        <v>250</v>
      </c>
      <c r="E109" s="269"/>
      <c r="F109" s="270">
        <f t="shared" si="3"/>
        <v>0</v>
      </c>
    </row>
    <row r="110" spans="1:6">
      <c r="A110" s="265"/>
      <c r="B110" s="250"/>
      <c r="C110" s="267"/>
      <c r="D110" s="230"/>
      <c r="E110" s="264"/>
      <c r="F110" s="270"/>
    </row>
    <row r="111" spans="1:6" ht="38.25">
      <c r="A111" s="265" t="s">
        <v>46</v>
      </c>
      <c r="B111" s="250" t="s">
        <v>536</v>
      </c>
      <c r="C111" s="279" t="s">
        <v>528</v>
      </c>
      <c r="D111" s="248">
        <f>1887-D109</f>
        <v>1637</v>
      </c>
      <c r="E111" s="269"/>
      <c r="F111" s="270">
        <f t="shared" si="3"/>
        <v>0</v>
      </c>
    </row>
    <row r="112" spans="1:6">
      <c r="A112" s="265"/>
      <c r="B112" s="250"/>
      <c r="C112" s="267"/>
      <c r="D112" s="230"/>
      <c r="E112" s="264"/>
      <c r="F112" s="270"/>
    </row>
    <row r="113" spans="1:6" ht="38.25">
      <c r="A113" s="265" t="s">
        <v>49</v>
      </c>
      <c r="B113" s="250" t="s">
        <v>537</v>
      </c>
      <c r="C113" s="279" t="s">
        <v>528</v>
      </c>
      <c r="D113" s="248">
        <v>20</v>
      </c>
      <c r="E113" s="269"/>
      <c r="F113" s="270">
        <f t="shared" si="3"/>
        <v>0</v>
      </c>
    </row>
    <row r="114" spans="1:6">
      <c r="A114" s="265"/>
      <c r="B114" s="250"/>
      <c r="C114" s="267"/>
      <c r="D114" s="248"/>
      <c r="E114" s="264"/>
      <c r="F114" s="270"/>
    </row>
    <row r="115" spans="1:6" ht="38.25">
      <c r="A115" s="265" t="s">
        <v>51</v>
      </c>
      <c r="B115" s="250" t="s">
        <v>538</v>
      </c>
      <c r="C115" s="267" t="s">
        <v>526</v>
      </c>
      <c r="D115" s="248">
        <f>627*2*2.3+12*10*1.8</f>
        <v>3100.2</v>
      </c>
      <c r="E115" s="269"/>
      <c r="F115" s="270">
        <f t="shared" si="3"/>
        <v>0</v>
      </c>
    </row>
    <row r="116" spans="1:6">
      <c r="A116" s="265"/>
      <c r="B116" s="250"/>
      <c r="C116" s="267"/>
      <c r="D116" s="248"/>
      <c r="E116" s="264"/>
      <c r="F116" s="270"/>
    </row>
    <row r="117" spans="1:6" ht="27">
      <c r="A117" s="265" t="s">
        <v>54</v>
      </c>
      <c r="B117" s="250" t="s">
        <v>539</v>
      </c>
      <c r="C117" s="267" t="s">
        <v>526</v>
      </c>
      <c r="D117" s="248">
        <f>D105*1.1</f>
        <v>29.700000000000003</v>
      </c>
      <c r="E117" s="269"/>
      <c r="F117" s="270">
        <f t="shared" si="3"/>
        <v>0</v>
      </c>
    </row>
    <row r="118" spans="1:6">
      <c r="A118" s="265"/>
      <c r="B118" s="250"/>
      <c r="C118" s="267"/>
      <c r="D118" s="230"/>
      <c r="E118" s="264"/>
      <c r="F118" s="270"/>
    </row>
    <row r="119" spans="1:6" ht="38.25">
      <c r="A119" s="265" t="s">
        <v>57</v>
      </c>
      <c r="B119" s="250" t="s">
        <v>540</v>
      </c>
      <c r="C119" s="279" t="s">
        <v>528</v>
      </c>
      <c r="D119" s="248">
        <v>89.6</v>
      </c>
      <c r="E119" s="269"/>
      <c r="F119" s="270">
        <f t="shared" si="3"/>
        <v>0</v>
      </c>
    </row>
    <row r="120" spans="1:6">
      <c r="A120" s="265"/>
      <c r="B120" s="250"/>
      <c r="C120" s="267"/>
      <c r="D120" s="230"/>
      <c r="E120" s="264"/>
      <c r="F120" s="282"/>
    </row>
    <row r="121" spans="1:6" ht="114.75">
      <c r="A121" s="265" t="s">
        <v>59</v>
      </c>
      <c r="B121" s="250" t="s">
        <v>541</v>
      </c>
      <c r="C121" s="267"/>
      <c r="D121" s="230"/>
      <c r="E121" s="264"/>
      <c r="F121" s="282"/>
    </row>
    <row r="122" spans="1:6">
      <c r="A122" s="265"/>
      <c r="B122" s="250"/>
      <c r="C122" s="229"/>
      <c r="D122" s="230"/>
      <c r="E122" s="264"/>
      <c r="F122" s="282"/>
    </row>
    <row r="123" spans="1:6">
      <c r="A123" s="265" t="s">
        <v>542</v>
      </c>
      <c r="B123" s="250" t="s">
        <v>543</v>
      </c>
      <c r="C123" s="267" t="s">
        <v>235</v>
      </c>
      <c r="D123" s="248">
        <v>363</v>
      </c>
      <c r="E123" s="269"/>
      <c r="F123" s="270">
        <f t="shared" ref="F123:F156" si="4">D123*E123</f>
        <v>0</v>
      </c>
    </row>
    <row r="124" spans="1:6">
      <c r="A124" s="265"/>
      <c r="B124" s="250"/>
      <c r="C124" s="267"/>
      <c r="D124" s="248"/>
      <c r="E124" s="269"/>
      <c r="F124" s="270"/>
    </row>
    <row r="125" spans="1:6">
      <c r="A125" s="265" t="s">
        <v>544</v>
      </c>
      <c r="B125" s="250" t="s">
        <v>545</v>
      </c>
      <c r="C125" s="267" t="s">
        <v>235</v>
      </c>
      <c r="D125" s="248">
        <f>64+200</f>
        <v>264</v>
      </c>
      <c r="E125" s="269"/>
      <c r="F125" s="270">
        <f t="shared" si="4"/>
        <v>0</v>
      </c>
    </row>
    <row r="126" spans="1:6">
      <c r="A126" s="265"/>
      <c r="B126" s="250"/>
      <c r="C126" s="229"/>
      <c r="D126" s="248"/>
      <c r="E126" s="264"/>
      <c r="F126" s="270"/>
    </row>
    <row r="127" spans="1:6" ht="38.25">
      <c r="A127" s="265" t="s">
        <v>74</v>
      </c>
      <c r="B127" s="250" t="s">
        <v>546</v>
      </c>
      <c r="C127" s="279" t="s">
        <v>528</v>
      </c>
      <c r="D127" s="248">
        <v>248.65</v>
      </c>
      <c r="E127" s="269"/>
      <c r="F127" s="270">
        <f t="shared" si="4"/>
        <v>0</v>
      </c>
    </row>
    <row r="128" spans="1:6">
      <c r="A128" s="294"/>
      <c r="B128" s="250"/>
      <c r="C128" s="267"/>
      <c r="D128" s="248"/>
      <c r="E128" s="264"/>
      <c r="F128" s="270"/>
    </row>
    <row r="129" spans="1:6" ht="25.5">
      <c r="A129" s="265" t="s">
        <v>76</v>
      </c>
      <c r="B129" s="250" t="s">
        <v>547</v>
      </c>
      <c r="C129" s="229"/>
      <c r="D129" s="248"/>
      <c r="E129" s="264"/>
      <c r="F129" s="270"/>
    </row>
    <row r="130" spans="1:6">
      <c r="A130" s="265" t="s">
        <v>548</v>
      </c>
      <c r="B130" s="250" t="s">
        <v>549</v>
      </c>
      <c r="C130" s="267" t="s">
        <v>516</v>
      </c>
      <c r="D130" s="248">
        <f>19+2</f>
        <v>21</v>
      </c>
      <c r="E130" s="269"/>
      <c r="F130" s="270">
        <f t="shared" si="4"/>
        <v>0</v>
      </c>
    </row>
    <row r="131" spans="1:6">
      <c r="A131" s="265" t="s">
        <v>550</v>
      </c>
      <c r="B131" s="250" t="s">
        <v>551</v>
      </c>
      <c r="C131" s="267" t="s">
        <v>235</v>
      </c>
      <c r="D131" s="248">
        <v>627</v>
      </c>
      <c r="E131" s="269"/>
      <c r="F131" s="270">
        <f t="shared" si="4"/>
        <v>0</v>
      </c>
    </row>
    <row r="132" spans="1:6">
      <c r="A132" s="265"/>
      <c r="B132" s="250"/>
      <c r="C132" s="267"/>
      <c r="D132" s="248"/>
      <c r="E132" s="269"/>
      <c r="F132" s="270"/>
    </row>
    <row r="133" spans="1:6" ht="38.25">
      <c r="A133" s="265" t="s">
        <v>78</v>
      </c>
      <c r="B133" s="250" t="s">
        <v>552</v>
      </c>
      <c r="C133" s="279" t="s">
        <v>528</v>
      </c>
      <c r="D133" s="307">
        <f>D111*20/100</f>
        <v>327.39999999999998</v>
      </c>
      <c r="E133" s="269"/>
      <c r="F133" s="270">
        <f t="shared" si="4"/>
        <v>0</v>
      </c>
    </row>
    <row r="134" spans="1:6">
      <c r="A134" s="265"/>
      <c r="B134" s="250"/>
      <c r="C134" s="267"/>
      <c r="D134" s="230"/>
      <c r="E134" s="264"/>
      <c r="F134" s="270"/>
    </row>
    <row r="135" spans="1:6" ht="63.75">
      <c r="A135" s="265" t="s">
        <v>80</v>
      </c>
      <c r="B135" s="250" t="s">
        <v>553</v>
      </c>
      <c r="C135" s="279" t="s">
        <v>528</v>
      </c>
      <c r="D135" s="307">
        <f>625</f>
        <v>625</v>
      </c>
      <c r="E135" s="269"/>
      <c r="F135" s="270">
        <f t="shared" si="4"/>
        <v>0</v>
      </c>
    </row>
    <row r="136" spans="1:6">
      <c r="A136" s="265"/>
      <c r="B136" s="250"/>
      <c r="C136" s="267"/>
      <c r="D136" s="248"/>
      <c r="E136" s="264"/>
      <c r="F136" s="270"/>
    </row>
    <row r="137" spans="1:6" ht="38.25">
      <c r="A137" s="265" t="s">
        <v>83</v>
      </c>
      <c r="B137" s="250" t="s">
        <v>554</v>
      </c>
      <c r="C137" s="279" t="s">
        <v>528</v>
      </c>
      <c r="D137" s="248">
        <f>D111</f>
        <v>1637</v>
      </c>
      <c r="E137" s="269"/>
      <c r="F137" s="270">
        <f t="shared" si="4"/>
        <v>0</v>
      </c>
    </row>
    <row r="138" spans="1:6">
      <c r="A138" s="265"/>
      <c r="B138" s="250"/>
      <c r="C138" s="267"/>
      <c r="D138" s="248"/>
      <c r="E138" s="264"/>
      <c r="F138" s="270"/>
    </row>
    <row r="139" spans="1:6" ht="102">
      <c r="A139" s="265" t="s">
        <v>86</v>
      </c>
      <c r="B139" s="272" t="s">
        <v>555</v>
      </c>
      <c r="C139" s="229"/>
      <c r="D139" s="248"/>
      <c r="E139" s="264"/>
      <c r="F139" s="270"/>
    </row>
    <row r="140" spans="1:6">
      <c r="A140" s="229"/>
      <c r="B140" s="250" t="s">
        <v>556</v>
      </c>
      <c r="C140" s="229"/>
      <c r="D140" s="248"/>
      <c r="E140" s="264"/>
      <c r="F140" s="270"/>
    </row>
    <row r="141" spans="1:6">
      <c r="A141" s="265" t="s">
        <v>557</v>
      </c>
      <c r="B141" s="250" t="s">
        <v>558</v>
      </c>
      <c r="C141" s="267" t="s">
        <v>516</v>
      </c>
      <c r="D141" s="248">
        <v>0</v>
      </c>
      <c r="E141" s="269"/>
      <c r="F141" s="270">
        <f t="shared" si="4"/>
        <v>0</v>
      </c>
    </row>
    <row r="142" spans="1:6">
      <c r="A142" s="265" t="s">
        <v>559</v>
      </c>
      <c r="B142" s="250" t="s">
        <v>560</v>
      </c>
      <c r="C142" s="267" t="s">
        <v>516</v>
      </c>
      <c r="D142" s="248">
        <v>12</v>
      </c>
      <c r="E142" s="269"/>
      <c r="F142" s="270">
        <f t="shared" si="4"/>
        <v>0</v>
      </c>
    </row>
    <row r="143" spans="1:6">
      <c r="A143" s="265" t="s">
        <v>561</v>
      </c>
      <c r="B143" s="250" t="s">
        <v>562</v>
      </c>
      <c r="C143" s="267" t="s">
        <v>516</v>
      </c>
      <c r="D143" s="248">
        <v>3</v>
      </c>
      <c r="E143" s="269"/>
      <c r="F143" s="270">
        <f t="shared" si="4"/>
        <v>0</v>
      </c>
    </row>
    <row r="144" spans="1:6">
      <c r="A144" s="265" t="s">
        <v>563</v>
      </c>
      <c r="B144" s="250" t="s">
        <v>564</v>
      </c>
      <c r="C144" s="267" t="s">
        <v>516</v>
      </c>
      <c r="D144" s="248">
        <v>4</v>
      </c>
      <c r="E144" s="269"/>
      <c r="F144" s="270">
        <f t="shared" si="4"/>
        <v>0</v>
      </c>
    </row>
    <row r="145" spans="1:6">
      <c r="A145" s="265"/>
      <c r="B145" s="230"/>
      <c r="C145" s="229"/>
      <c r="D145" s="268"/>
      <c r="E145" s="264"/>
      <c r="F145" s="282"/>
    </row>
    <row r="146" spans="1:6">
      <c r="A146" s="298" t="s">
        <v>137</v>
      </c>
      <c r="B146" s="250" t="s">
        <v>565</v>
      </c>
      <c r="C146" s="267" t="s">
        <v>110</v>
      </c>
      <c r="D146" s="248">
        <v>100</v>
      </c>
      <c r="E146" s="269"/>
      <c r="F146" s="270">
        <f t="shared" si="4"/>
        <v>0</v>
      </c>
    </row>
    <row r="147" spans="1:6">
      <c r="A147" s="265"/>
      <c r="B147" s="250"/>
      <c r="C147" s="267"/>
      <c r="D147" s="248"/>
      <c r="E147" s="264"/>
      <c r="F147" s="270"/>
    </row>
    <row r="148" spans="1:6" ht="25.5">
      <c r="A148" s="298" t="s">
        <v>139</v>
      </c>
      <c r="B148" s="250" t="s">
        <v>566</v>
      </c>
      <c r="C148" s="267" t="s">
        <v>235</v>
      </c>
      <c r="D148" s="248">
        <v>627</v>
      </c>
      <c r="E148" s="269"/>
      <c r="F148" s="270">
        <f t="shared" si="4"/>
        <v>0</v>
      </c>
    </row>
    <row r="149" spans="1:6">
      <c r="A149" s="298"/>
      <c r="B149" s="250"/>
      <c r="C149" s="267"/>
      <c r="D149" s="248"/>
      <c r="E149" s="264"/>
      <c r="F149" s="270"/>
    </row>
    <row r="150" spans="1:6" ht="38.25">
      <c r="A150" s="298" t="s">
        <v>141</v>
      </c>
      <c r="B150" s="250" t="s">
        <v>567</v>
      </c>
      <c r="C150" s="267" t="s">
        <v>487</v>
      </c>
      <c r="D150" s="248">
        <v>1</v>
      </c>
      <c r="E150" s="269"/>
      <c r="F150" s="270">
        <f t="shared" si="4"/>
        <v>0</v>
      </c>
    </row>
    <row r="151" spans="1:6">
      <c r="A151" s="298"/>
      <c r="B151" s="250"/>
      <c r="C151" s="267"/>
      <c r="D151" s="248"/>
      <c r="E151" s="264"/>
      <c r="F151" s="270"/>
    </row>
    <row r="152" spans="1:6" ht="38.25">
      <c r="A152" s="298" t="s">
        <v>251</v>
      </c>
      <c r="B152" s="250" t="s">
        <v>568</v>
      </c>
      <c r="C152" s="279" t="s">
        <v>528</v>
      </c>
      <c r="D152" s="248">
        <v>5</v>
      </c>
      <c r="E152" s="269"/>
      <c r="F152" s="270">
        <f t="shared" si="4"/>
        <v>0</v>
      </c>
    </row>
    <row r="153" spans="1:6">
      <c r="A153" s="298"/>
      <c r="B153" s="250"/>
      <c r="C153" s="279"/>
      <c r="D153" s="248"/>
      <c r="E153" s="269"/>
      <c r="F153" s="270"/>
    </row>
    <row r="154" spans="1:6" ht="76.5">
      <c r="A154" s="298" t="s">
        <v>254</v>
      </c>
      <c r="B154" s="308" t="s">
        <v>569</v>
      </c>
      <c r="C154" s="267" t="s">
        <v>487</v>
      </c>
      <c r="D154" s="248">
        <v>2</v>
      </c>
      <c r="E154" s="269"/>
      <c r="F154" s="270">
        <f t="shared" si="4"/>
        <v>0</v>
      </c>
    </row>
    <row r="155" spans="1:6">
      <c r="A155" s="298"/>
      <c r="B155" s="250"/>
      <c r="C155" s="279"/>
      <c r="D155" s="248"/>
      <c r="E155" s="269"/>
      <c r="F155" s="270"/>
    </row>
    <row r="156" spans="1:6" ht="63.75">
      <c r="A156" s="298" t="s">
        <v>353</v>
      </c>
      <c r="B156" s="308" t="s">
        <v>570</v>
      </c>
      <c r="C156" s="267" t="s">
        <v>487</v>
      </c>
      <c r="D156" s="248">
        <v>2</v>
      </c>
      <c r="E156" s="269"/>
      <c r="F156" s="270">
        <f t="shared" si="4"/>
        <v>0</v>
      </c>
    </row>
    <row r="157" spans="1:6">
      <c r="A157" s="298"/>
      <c r="B157" s="250"/>
      <c r="C157" s="279"/>
      <c r="D157" s="248"/>
      <c r="E157" s="269"/>
      <c r="F157" s="270"/>
    </row>
    <row r="158" spans="1:6">
      <c r="A158" s="277"/>
      <c r="B158" s="250"/>
      <c r="C158" s="267"/>
      <c r="D158" s="293"/>
      <c r="E158" s="264"/>
      <c r="F158" s="230"/>
    </row>
    <row r="159" spans="1:6" ht="15" customHeight="1">
      <c r="A159" s="277"/>
      <c r="B159" s="335" t="s">
        <v>571</v>
      </c>
      <c r="C159" s="332"/>
      <c r="D159" s="332"/>
      <c r="E159" s="336"/>
      <c r="F159" s="332"/>
    </row>
    <row r="160" spans="1:6">
      <c r="A160" s="277"/>
      <c r="B160" s="250"/>
      <c r="C160" s="267"/>
      <c r="D160" s="293"/>
      <c r="E160" s="264"/>
      <c r="F160" s="230"/>
    </row>
    <row r="161" spans="1:6" ht="38.25">
      <c r="A161" s="277" t="s">
        <v>572</v>
      </c>
      <c r="B161" s="250" t="s">
        <v>573</v>
      </c>
      <c r="C161" s="279" t="s">
        <v>528</v>
      </c>
      <c r="D161" s="248">
        <v>120</v>
      </c>
      <c r="E161" s="269"/>
      <c r="F161" s="270">
        <f t="shared" ref="F161:F190" si="5">D161*E161</f>
        <v>0</v>
      </c>
    </row>
    <row r="162" spans="1:6">
      <c r="A162" s="277"/>
      <c r="B162" s="250"/>
      <c r="C162" s="267"/>
      <c r="D162" s="293"/>
      <c r="E162" s="264"/>
      <c r="F162" s="270"/>
    </row>
    <row r="163" spans="1:6" ht="27">
      <c r="A163" s="265" t="s">
        <v>574</v>
      </c>
      <c r="B163" s="250" t="s">
        <v>539</v>
      </c>
      <c r="C163" s="279" t="s">
        <v>526</v>
      </c>
      <c r="D163" s="248">
        <v>90</v>
      </c>
      <c r="E163" s="269"/>
      <c r="F163" s="270">
        <f t="shared" si="5"/>
        <v>0</v>
      </c>
    </row>
    <row r="164" spans="1:6">
      <c r="A164" s="277"/>
      <c r="B164" s="250"/>
      <c r="C164" s="267"/>
      <c r="D164" s="293"/>
      <c r="E164" s="264"/>
      <c r="F164" s="270"/>
    </row>
    <row r="165" spans="1:6" ht="38.25">
      <c r="A165" s="265" t="s">
        <v>575</v>
      </c>
      <c r="B165" s="250" t="s">
        <v>576</v>
      </c>
      <c r="C165" s="279" t="s">
        <v>528</v>
      </c>
      <c r="D165" s="248">
        <v>9</v>
      </c>
      <c r="E165" s="269"/>
      <c r="F165" s="270">
        <f t="shared" si="5"/>
        <v>0</v>
      </c>
    </row>
    <row r="166" spans="1:6">
      <c r="A166" s="265"/>
      <c r="B166" s="250"/>
      <c r="C166" s="267"/>
      <c r="D166" s="230"/>
      <c r="E166" s="264"/>
      <c r="F166" s="270"/>
    </row>
    <row r="167" spans="1:6" ht="114.75">
      <c r="A167" s="265" t="s">
        <v>577</v>
      </c>
      <c r="B167" s="250" t="s">
        <v>578</v>
      </c>
      <c r="C167" s="267"/>
      <c r="D167" s="230"/>
      <c r="E167" s="264"/>
      <c r="F167" s="270">
        <f t="shared" si="5"/>
        <v>0</v>
      </c>
    </row>
    <row r="168" spans="1:6">
      <c r="A168" s="229"/>
      <c r="B168" s="250"/>
      <c r="C168" s="229"/>
      <c r="D168" s="230"/>
      <c r="E168" s="264"/>
      <c r="F168" s="270"/>
    </row>
    <row r="169" spans="1:6">
      <c r="A169" s="265" t="s">
        <v>579</v>
      </c>
      <c r="B169" s="250" t="s">
        <v>580</v>
      </c>
      <c r="C169" s="267" t="s">
        <v>235</v>
      </c>
      <c r="D169" s="248">
        <v>90</v>
      </c>
      <c r="E169" s="269"/>
      <c r="F169" s="270">
        <f t="shared" si="5"/>
        <v>0</v>
      </c>
    </row>
    <row r="170" spans="1:6">
      <c r="A170" s="229"/>
      <c r="B170" s="250"/>
      <c r="C170" s="229"/>
      <c r="D170" s="248"/>
      <c r="E170" s="264"/>
      <c r="F170" s="270"/>
    </row>
    <row r="171" spans="1:6" ht="38.25">
      <c r="A171" s="265" t="s">
        <v>581</v>
      </c>
      <c r="B171" s="250" t="s">
        <v>582</v>
      </c>
      <c r="C171" s="279" t="s">
        <v>528</v>
      </c>
      <c r="D171" s="248">
        <v>28</v>
      </c>
      <c r="E171" s="269"/>
      <c r="F171" s="270">
        <f t="shared" si="5"/>
        <v>0</v>
      </c>
    </row>
    <row r="172" spans="1:6">
      <c r="A172" s="277"/>
      <c r="B172" s="250"/>
      <c r="C172" s="267"/>
      <c r="D172" s="293"/>
      <c r="E172" s="264"/>
      <c r="F172" s="270"/>
    </row>
    <row r="173" spans="1:6" ht="63.75">
      <c r="A173" s="265" t="s">
        <v>583</v>
      </c>
      <c r="B173" s="250" t="s">
        <v>584</v>
      </c>
      <c r="C173" s="279" t="s">
        <v>528</v>
      </c>
      <c r="D173" s="248">
        <f>D161-D165-D171</f>
        <v>83</v>
      </c>
      <c r="E173" s="269"/>
      <c r="F173" s="270">
        <f t="shared" si="5"/>
        <v>0</v>
      </c>
    </row>
    <row r="174" spans="1:6">
      <c r="E174" s="27"/>
      <c r="F174" s="270"/>
    </row>
    <row r="175" spans="1:6" ht="38.25">
      <c r="A175" s="265" t="s">
        <v>585</v>
      </c>
      <c r="B175" s="250" t="s">
        <v>586</v>
      </c>
      <c r="C175" s="279" t="s">
        <v>528</v>
      </c>
      <c r="D175" s="248">
        <v>120</v>
      </c>
      <c r="E175" s="269"/>
      <c r="F175" s="270">
        <f t="shared" si="5"/>
        <v>0</v>
      </c>
    </row>
    <row r="176" spans="1:6">
      <c r="A176" s="277"/>
      <c r="B176" s="250"/>
      <c r="C176" s="267"/>
      <c r="D176" s="293"/>
      <c r="E176" s="264"/>
      <c r="F176" s="270"/>
    </row>
    <row r="177" spans="1:6">
      <c r="A177" s="265" t="s">
        <v>587</v>
      </c>
      <c r="B177" s="250" t="s">
        <v>588</v>
      </c>
      <c r="C177" s="267" t="s">
        <v>487</v>
      </c>
      <c r="D177" s="248">
        <v>12</v>
      </c>
      <c r="E177" s="269"/>
      <c r="F177" s="270">
        <f t="shared" si="5"/>
        <v>0</v>
      </c>
    </row>
    <row r="178" spans="1:6">
      <c r="A178" s="265"/>
      <c r="B178" s="250"/>
      <c r="C178" s="267"/>
      <c r="D178" s="248"/>
      <c r="E178" s="264"/>
      <c r="F178" s="270"/>
    </row>
    <row r="179" spans="1:6" ht="15.75">
      <c r="A179" s="265"/>
      <c r="B179" s="283" t="s">
        <v>589</v>
      </c>
      <c r="C179" s="284"/>
      <c r="D179" s="309"/>
      <c r="E179" s="310"/>
      <c r="F179" s="311">
        <f>SUM(F105:F177)</f>
        <v>0</v>
      </c>
    </row>
    <row r="180" spans="1:6">
      <c r="A180" s="265"/>
      <c r="B180" s="250"/>
      <c r="C180" s="267"/>
      <c r="D180" s="248"/>
      <c r="E180" s="264"/>
      <c r="F180" s="270"/>
    </row>
    <row r="181" spans="1:6">
      <c r="A181" s="277"/>
      <c r="B181" s="250"/>
      <c r="C181" s="312"/>
      <c r="D181" s="305"/>
      <c r="E181" s="264"/>
      <c r="F181" s="270"/>
    </row>
    <row r="182" spans="1:6" ht="15.75">
      <c r="A182" s="253" t="s">
        <v>49</v>
      </c>
      <c r="B182" s="254" t="s">
        <v>473</v>
      </c>
      <c r="C182" s="312"/>
      <c r="D182" s="305"/>
      <c r="E182" s="264"/>
      <c r="F182" s="270"/>
    </row>
    <row r="183" spans="1:6">
      <c r="A183" s="277"/>
      <c r="B183" s="250"/>
      <c r="C183" s="312"/>
      <c r="D183" s="305"/>
      <c r="E183" s="264"/>
      <c r="F183" s="270"/>
    </row>
    <row r="184" spans="1:6">
      <c r="A184" s="229"/>
      <c r="B184" s="250" t="s">
        <v>590</v>
      </c>
      <c r="C184" s="229"/>
      <c r="D184" s="305"/>
      <c r="E184" s="264"/>
      <c r="F184" s="270"/>
    </row>
    <row r="185" spans="1:6">
      <c r="A185" s="229"/>
      <c r="B185" s="250"/>
      <c r="C185" s="229"/>
      <c r="D185" s="305"/>
      <c r="E185" s="264"/>
      <c r="F185" s="270"/>
    </row>
    <row r="186" spans="1:6" ht="63.75">
      <c r="A186" s="277" t="s">
        <v>33</v>
      </c>
      <c r="B186" s="250" t="s">
        <v>591</v>
      </c>
      <c r="C186" s="229"/>
      <c r="D186" s="305"/>
      <c r="E186" s="264"/>
      <c r="F186" s="270"/>
    </row>
    <row r="187" spans="1:6">
      <c r="A187" s="277"/>
      <c r="B187" s="250" t="s">
        <v>592</v>
      </c>
      <c r="C187" s="229"/>
      <c r="D187" s="305"/>
      <c r="E187" s="264"/>
      <c r="F187" s="270"/>
    </row>
    <row r="188" spans="1:6">
      <c r="A188" s="229"/>
      <c r="B188" s="250" t="s">
        <v>593</v>
      </c>
      <c r="C188" s="279" t="s">
        <v>528</v>
      </c>
      <c r="D188" s="305">
        <v>769</v>
      </c>
      <c r="E188" s="269"/>
      <c r="F188" s="270">
        <f t="shared" si="5"/>
        <v>0</v>
      </c>
    </row>
    <row r="189" spans="1:6">
      <c r="A189" s="229"/>
      <c r="B189" s="250"/>
      <c r="C189" s="229"/>
      <c r="D189" s="305"/>
      <c r="E189" s="264"/>
      <c r="F189" s="270"/>
    </row>
    <row r="190" spans="1:6" ht="25.5">
      <c r="A190" s="277" t="s">
        <v>41</v>
      </c>
      <c r="B190" s="250" t="s">
        <v>594</v>
      </c>
      <c r="C190" s="279" t="s">
        <v>526</v>
      </c>
      <c r="D190" s="248">
        <f>D89</f>
        <v>2568</v>
      </c>
      <c r="E190" s="269"/>
      <c r="F190" s="270">
        <f t="shared" si="5"/>
        <v>0</v>
      </c>
    </row>
    <row r="191" spans="1:6">
      <c r="A191" s="229"/>
      <c r="B191" s="250"/>
      <c r="C191" s="267"/>
      <c r="D191" s="305"/>
      <c r="E191" s="264"/>
      <c r="F191" s="270"/>
    </row>
    <row r="192" spans="1:6" ht="15.75">
      <c r="A192" s="229"/>
      <c r="B192" s="283" t="s">
        <v>595</v>
      </c>
      <c r="C192" s="284"/>
      <c r="D192" s="313"/>
      <c r="E192" s="310"/>
      <c r="F192" s="311">
        <f>SUM(F188:F190)</f>
        <v>0</v>
      </c>
    </row>
    <row r="193" spans="1:6" ht="15.75">
      <c r="A193" s="229"/>
      <c r="B193" s="288"/>
      <c r="C193" s="289"/>
      <c r="D193" s="314"/>
      <c r="E193" s="315"/>
      <c r="F193" s="316"/>
    </row>
    <row r="194" spans="1:6" ht="15.75">
      <c r="A194" s="229"/>
      <c r="B194" s="288"/>
      <c r="C194" s="289"/>
      <c r="D194" s="314"/>
      <c r="E194" s="315"/>
      <c r="F194" s="316"/>
    </row>
    <row r="195" spans="1:6" ht="15.75">
      <c r="A195" s="254" t="s">
        <v>51</v>
      </c>
      <c r="B195" s="254" t="s">
        <v>474</v>
      </c>
      <c r="C195" s="267"/>
      <c r="D195" s="248"/>
      <c r="E195" s="264"/>
      <c r="F195" s="282"/>
    </row>
    <row r="196" spans="1:6">
      <c r="A196" s="298"/>
      <c r="B196" s="317"/>
      <c r="C196" s="267"/>
      <c r="D196" s="248"/>
      <c r="E196" s="264"/>
      <c r="F196" s="282"/>
    </row>
    <row r="197" spans="1:6" ht="25.5">
      <c r="A197" s="298" t="s">
        <v>33</v>
      </c>
      <c r="B197" s="250" t="s">
        <v>596</v>
      </c>
      <c r="C197" s="279" t="s">
        <v>526</v>
      </c>
      <c r="D197" s="248">
        <f>D89</f>
        <v>2568</v>
      </c>
      <c r="E197" s="269"/>
      <c r="F197" s="270">
        <f t="shared" ref="F197" si="6">D197*E197</f>
        <v>0</v>
      </c>
    </row>
    <row r="198" spans="1:6">
      <c r="A198" s="298"/>
      <c r="B198" s="317"/>
      <c r="C198" s="267"/>
      <c r="D198" s="248"/>
      <c r="E198" s="264"/>
      <c r="F198" s="282"/>
    </row>
    <row r="199" spans="1:6" ht="25.5">
      <c r="A199" s="298" t="s">
        <v>41</v>
      </c>
      <c r="B199" s="250" t="s">
        <v>597</v>
      </c>
      <c r="C199" s="279" t="s">
        <v>526</v>
      </c>
      <c r="D199" s="248">
        <f>D89</f>
        <v>2568</v>
      </c>
      <c r="E199" s="269"/>
      <c r="F199" s="270">
        <f t="shared" ref="F199" si="7">D199*E199</f>
        <v>0</v>
      </c>
    </row>
    <row r="200" spans="1:6">
      <c r="A200" s="294"/>
      <c r="B200" s="317"/>
      <c r="C200" s="267"/>
      <c r="D200" s="248"/>
      <c r="E200" s="264"/>
      <c r="F200" s="282"/>
    </row>
    <row r="201" spans="1:6" ht="38.25">
      <c r="A201" s="298" t="s">
        <v>43</v>
      </c>
      <c r="B201" s="250" t="s">
        <v>598</v>
      </c>
      <c r="C201" s="279" t="s">
        <v>526</v>
      </c>
      <c r="D201" s="248">
        <f>D89</f>
        <v>2568</v>
      </c>
      <c r="E201" s="269"/>
      <c r="F201" s="270">
        <f t="shared" ref="F201" si="8">D201*E201</f>
        <v>0</v>
      </c>
    </row>
    <row r="202" spans="1:6">
      <c r="A202" s="298"/>
      <c r="B202" s="317"/>
      <c r="C202" s="267"/>
      <c r="D202" s="248"/>
      <c r="E202" s="264"/>
      <c r="F202" s="282"/>
    </row>
    <row r="203" spans="1:6" ht="15.75">
      <c r="A203" s="298"/>
      <c r="B203" s="318" t="s">
        <v>599</v>
      </c>
      <c r="C203" s="319"/>
      <c r="D203" s="320"/>
      <c r="E203" s="321"/>
      <c r="F203" s="322">
        <f>SUM(F197:F201)</f>
        <v>0</v>
      </c>
    </row>
    <row r="204" spans="1:6">
      <c r="A204" s="229"/>
      <c r="B204" s="250"/>
      <c r="C204" s="267"/>
      <c r="D204" s="305"/>
      <c r="E204" s="264"/>
      <c r="F204" s="282"/>
    </row>
    <row r="205" spans="1:6">
      <c r="A205" s="229"/>
      <c r="B205" s="306"/>
      <c r="C205" s="229"/>
      <c r="D205" s="230"/>
      <c r="E205" s="264"/>
      <c r="F205" s="282"/>
    </row>
    <row r="206" spans="1:6" ht="15.75">
      <c r="A206" s="254" t="s">
        <v>54</v>
      </c>
      <c r="B206" s="254" t="s">
        <v>475</v>
      </c>
      <c r="C206" s="229"/>
      <c r="D206" s="230"/>
      <c r="E206" s="264"/>
      <c r="F206" s="282"/>
    </row>
    <row r="207" spans="1:6">
      <c r="A207" s="229"/>
      <c r="B207" s="306"/>
      <c r="C207" s="229"/>
      <c r="D207" s="230"/>
      <c r="E207" s="264"/>
      <c r="F207" s="282"/>
    </row>
    <row r="208" spans="1:6" ht="38.25">
      <c r="A208" s="265" t="s">
        <v>33</v>
      </c>
      <c r="B208" s="250" t="s">
        <v>600</v>
      </c>
      <c r="C208" s="279" t="s">
        <v>526</v>
      </c>
      <c r="D208" s="248">
        <v>50</v>
      </c>
      <c r="E208" s="269"/>
      <c r="F208" s="270">
        <f t="shared" ref="F208" si="9">D208*E208</f>
        <v>0</v>
      </c>
    </row>
    <row r="209" spans="1:6">
      <c r="A209" s="229"/>
      <c r="B209" s="306"/>
      <c r="C209" s="229"/>
      <c r="D209" s="230"/>
      <c r="E209" s="264"/>
      <c r="F209" s="282"/>
    </row>
    <row r="210" spans="1:6" ht="15.75">
      <c r="A210" s="229"/>
      <c r="B210" s="283" t="s">
        <v>601</v>
      </c>
      <c r="C210" s="284"/>
      <c r="D210" s="309"/>
      <c r="E210" s="310"/>
      <c r="F210" s="322">
        <f>F208</f>
        <v>0</v>
      </c>
    </row>
    <row r="211" spans="1:6">
      <c r="E211" s="27"/>
      <c r="F211" s="323"/>
    </row>
    <row r="212" spans="1:6">
      <c r="E212" s="27"/>
      <c r="F212" s="323"/>
    </row>
    <row r="213" spans="1:6" ht="15.75">
      <c r="A213" s="253" t="s">
        <v>57</v>
      </c>
      <c r="B213" s="324" t="s">
        <v>476</v>
      </c>
      <c r="C213" s="267"/>
      <c r="D213" s="230"/>
      <c r="E213" s="271"/>
      <c r="F213" s="270"/>
    </row>
    <row r="214" spans="1:6">
      <c r="A214" s="229"/>
      <c r="B214" s="250"/>
      <c r="C214" s="267"/>
      <c r="D214" s="248"/>
      <c r="E214" s="271"/>
      <c r="F214" s="270"/>
    </row>
    <row r="215" spans="1:6" ht="38.25">
      <c r="A215" s="265" t="s">
        <v>33</v>
      </c>
      <c r="B215" s="250" t="s">
        <v>602</v>
      </c>
      <c r="C215" s="267" t="s">
        <v>487</v>
      </c>
      <c r="D215" s="248">
        <v>1</v>
      </c>
      <c r="E215" s="269"/>
      <c r="F215" s="270">
        <f t="shared" ref="F215:F221" si="10">D215*E215</f>
        <v>0</v>
      </c>
    </row>
    <row r="216" spans="1:6">
      <c r="A216" s="229"/>
      <c r="B216" s="250"/>
      <c r="C216" s="229"/>
      <c r="D216" s="230"/>
      <c r="E216" s="271"/>
      <c r="F216" s="270"/>
    </row>
    <row r="217" spans="1:6">
      <c r="A217" s="298" t="s">
        <v>41</v>
      </c>
      <c r="B217" s="250" t="s">
        <v>603</v>
      </c>
      <c r="C217" s="267" t="s">
        <v>110</v>
      </c>
      <c r="D217" s="325">
        <v>60</v>
      </c>
      <c r="E217" s="307">
        <v>36</v>
      </c>
      <c r="F217" s="270">
        <f t="shared" si="10"/>
        <v>2160</v>
      </c>
    </row>
    <row r="218" spans="1:6">
      <c r="A218" s="298"/>
      <c r="B218" s="250"/>
      <c r="C218" s="312"/>
      <c r="D218" s="325"/>
      <c r="E218" s="326"/>
      <c r="F218" s="270"/>
    </row>
    <row r="219" spans="1:6" ht="25.5">
      <c r="A219" s="265" t="s">
        <v>43</v>
      </c>
      <c r="B219" s="250" t="s">
        <v>612</v>
      </c>
      <c r="C219" s="267" t="s">
        <v>487</v>
      </c>
      <c r="D219" s="268">
        <v>1</v>
      </c>
      <c r="E219" s="269"/>
      <c r="F219" s="270">
        <f t="shared" si="10"/>
        <v>0</v>
      </c>
    </row>
    <row r="220" spans="1:6">
      <c r="A220" s="298"/>
      <c r="B220" s="250"/>
      <c r="C220" s="267"/>
      <c r="D220" s="248"/>
      <c r="E220" s="271"/>
      <c r="F220" s="270"/>
    </row>
    <row r="221" spans="1:6" ht="25.5">
      <c r="A221" s="265" t="s">
        <v>46</v>
      </c>
      <c r="B221" s="250" t="s">
        <v>604</v>
      </c>
      <c r="C221" s="267" t="s">
        <v>487</v>
      </c>
      <c r="D221" s="248">
        <v>1</v>
      </c>
      <c r="E221" s="269"/>
      <c r="F221" s="270">
        <f t="shared" si="10"/>
        <v>0</v>
      </c>
    </row>
    <row r="222" spans="1:6">
      <c r="A222" s="265"/>
      <c r="B222" s="250"/>
      <c r="C222" s="267"/>
      <c r="D222" s="248"/>
      <c r="E222" s="269"/>
      <c r="F222" s="270"/>
    </row>
    <row r="223" spans="1:6">
      <c r="A223" s="229"/>
      <c r="B223" s="230"/>
      <c r="C223" s="229"/>
      <c r="D223" s="327"/>
      <c r="E223" s="271"/>
      <c r="F223" s="270"/>
    </row>
    <row r="224" spans="1:6" ht="15.75">
      <c r="A224" s="229"/>
      <c r="B224" s="283" t="s">
        <v>605</v>
      </c>
      <c r="C224" s="328"/>
      <c r="D224" s="329"/>
      <c r="E224" s="331"/>
      <c r="F224" s="322">
        <f>SUM(F215:F222)</f>
        <v>2160</v>
      </c>
    </row>
    <row r="225" spans="1:6">
      <c r="A225" s="229"/>
      <c r="B225" s="306"/>
      <c r="C225" s="229"/>
      <c r="D225" s="230"/>
      <c r="E225" s="230"/>
      <c r="F225" s="230"/>
    </row>
    <row r="226" spans="1:6">
      <c r="A226" s="229"/>
      <c r="B226" s="306"/>
      <c r="C226" s="229"/>
      <c r="D226" s="230"/>
      <c r="E226" s="230"/>
      <c r="F226" s="230"/>
    </row>
    <row r="227" spans="1:6">
      <c r="A227" s="229"/>
      <c r="B227" s="306"/>
      <c r="C227" s="229"/>
      <c r="D227" s="230"/>
      <c r="E227" s="230"/>
      <c r="F227" s="230"/>
    </row>
    <row r="228" spans="1:6">
      <c r="A228" s="229"/>
      <c r="B228" s="306"/>
      <c r="C228" s="229"/>
      <c r="D228" s="230"/>
      <c r="E228" s="230"/>
      <c r="F228" s="230"/>
    </row>
    <row r="229" spans="1:6">
      <c r="A229" s="229"/>
      <c r="B229" s="306"/>
      <c r="C229" s="229"/>
      <c r="D229" s="230"/>
      <c r="E229" s="230"/>
      <c r="F229" s="230"/>
    </row>
    <row r="230" spans="1:6">
      <c r="A230" s="229"/>
      <c r="B230" s="306"/>
      <c r="C230" s="229"/>
      <c r="D230" s="230"/>
      <c r="E230" s="230"/>
      <c r="F230" s="230"/>
    </row>
    <row r="231" spans="1:6">
      <c r="B231" s="306"/>
    </row>
    <row r="232" spans="1:6">
      <c r="B232" s="306"/>
    </row>
    <row r="233" spans="1:6">
      <c r="B233" s="306"/>
    </row>
    <row r="234" spans="1:6">
      <c r="B234" s="306"/>
    </row>
    <row r="235" spans="1:6">
      <c r="B235" s="306"/>
    </row>
    <row r="236" spans="1:6">
      <c r="B236" s="306"/>
    </row>
    <row r="237" spans="1:6">
      <c r="B237" s="306"/>
    </row>
  </sheetData>
  <sheetProtection algorithmName="SHA-512" hashValue="wKnfMiS925ovz0MSbW2MDfWydUjigdsC4wlBonDiSv+NfqcPnhbvaV0mEEOiSnI3Z1NzPcLEItZoa9YA7Qp38w==" saltValue="mCto3CCg43mjzb6lMruuTQ==" spinCount="100000" sheet="1" objects="1" scenarios="1"/>
  <mergeCells count="5">
    <mergeCell ref="B3:C3"/>
    <mergeCell ref="B4:F4"/>
    <mergeCell ref="B6:C6"/>
    <mergeCell ref="B9:C9"/>
    <mergeCell ref="B103:D103"/>
  </mergeCells>
  <pageMargins left="0.31496062992125984"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6</vt:i4>
      </vt:variant>
    </vt:vector>
  </HeadingPairs>
  <TitlesOfParts>
    <vt:vector size="6" baseType="lpstr">
      <vt:lpstr>Rekapitulacija</vt:lpstr>
      <vt:lpstr>Žaga-gravit.kanala K1 in K2</vt:lpstr>
      <vt:lpstr>Žaga-tlačni kanal T</vt:lpstr>
      <vt:lpstr>Žaga-črpališče</vt:lpstr>
      <vt:lpstr>Žaga-elektro</vt:lpstr>
      <vt:lpstr>FK Nova vas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Zupančič</dc:creator>
  <cp:lastModifiedBy>Vilma Zupančič</cp:lastModifiedBy>
  <cp:lastPrinted>2019-05-17T07:01:34Z</cp:lastPrinted>
  <dcterms:created xsi:type="dcterms:W3CDTF">2019-05-17T06:03:37Z</dcterms:created>
  <dcterms:modified xsi:type="dcterms:W3CDTF">2019-05-17T07:04:09Z</dcterms:modified>
</cp:coreProperties>
</file>