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HIV JURE\Kanalizacija Smartno\"/>
    </mc:Choice>
  </mc:AlternateContent>
  <bookViews>
    <workbookView xWindow="13020" yWindow="1620" windowWidth="15195" windowHeight="13035"/>
  </bookViews>
  <sheets>
    <sheet name="POPIS DEL" sheetId="1" r:id="rId1"/>
  </sheets>
  <definedNames>
    <definedName name="_xlnm.Print_Area" localSheetId="0">'POPIS DEL'!$A$1:$F$146</definedName>
    <definedName name="_xlnm.Print_Titles" localSheetId="0">'POPIS DEL'!$46:$46</definedName>
  </definedNames>
  <calcPr calcId="152511"/>
</workbook>
</file>

<file path=xl/calcChain.xml><?xml version="1.0" encoding="utf-8"?>
<calcChain xmlns="http://schemas.openxmlformats.org/spreadsheetml/2006/main">
  <c r="F94" i="1" l="1"/>
  <c r="F121" i="1" l="1"/>
  <c r="D129" i="1"/>
  <c r="D125" i="1"/>
  <c r="F109" i="1"/>
  <c r="F108" i="1"/>
  <c r="F102" i="1"/>
  <c r="F103" i="1"/>
  <c r="F104" i="1"/>
  <c r="F105" i="1"/>
  <c r="D88" i="1"/>
  <c r="F88" i="1" s="1"/>
  <c r="D90" i="1"/>
  <c r="F90" i="1" s="1"/>
  <c r="D76" i="1"/>
  <c r="F76" i="1" s="1"/>
  <c r="F89" i="1"/>
  <c r="F77" i="1"/>
  <c r="D78" i="1" l="1"/>
  <c r="F78" i="1" s="1"/>
  <c r="D80" i="1"/>
  <c r="F124" i="1" l="1"/>
  <c r="F126" i="1"/>
  <c r="F128" i="1"/>
  <c r="F130" i="1"/>
  <c r="F132" i="1"/>
  <c r="F133" i="1"/>
  <c r="F134" i="1"/>
  <c r="F135" i="1"/>
  <c r="F136" i="1"/>
  <c r="F137" i="1"/>
  <c r="F138" i="1"/>
  <c r="F140" i="1"/>
  <c r="F141" i="1"/>
  <c r="F142" i="1"/>
  <c r="F129" i="1"/>
  <c r="D131" i="1"/>
  <c r="F101" i="1"/>
  <c r="F106" i="1"/>
  <c r="F107" i="1"/>
  <c r="F110" i="1"/>
  <c r="F111" i="1"/>
  <c r="F112" i="1"/>
  <c r="F113" i="1"/>
  <c r="F114" i="1"/>
  <c r="F116" i="1" l="1"/>
  <c r="F125" i="1"/>
  <c r="D139" i="1"/>
  <c r="F139" i="1" s="1"/>
  <c r="F131" i="1"/>
  <c r="D127" i="1"/>
  <c r="F127" i="1" s="1"/>
  <c r="F72" i="1" l="1"/>
  <c r="F92" i="1" l="1"/>
  <c r="F86" i="1" l="1"/>
  <c r="F123" i="1" l="1"/>
  <c r="F65" i="1"/>
  <c r="F67" i="1" s="1"/>
  <c r="F84" i="1" l="1"/>
  <c r="F58" i="1" l="1"/>
  <c r="F23" i="1" l="1"/>
  <c r="F74" i="1"/>
  <c r="F75" i="1"/>
  <c r="F80" i="1"/>
  <c r="F81" i="1"/>
  <c r="F82" i="1"/>
  <c r="F83" i="1"/>
  <c r="F51" i="1"/>
  <c r="F52" i="1"/>
  <c r="F53" i="1"/>
  <c r="F54" i="1"/>
  <c r="F55" i="1"/>
  <c r="F56" i="1"/>
  <c r="F96" i="1" l="1"/>
  <c r="F21" i="1"/>
  <c r="F50" i="1"/>
  <c r="F60" i="1" s="1"/>
  <c r="E143" i="1" l="1"/>
  <c r="F143" i="1" s="1"/>
  <c r="F145" i="1" s="1"/>
  <c r="F17" i="1"/>
  <c r="F19" i="1"/>
  <c r="F25" i="1" l="1"/>
  <c r="F27" i="1" l="1"/>
  <c r="F29" i="1" l="1"/>
  <c r="F31" i="1" s="1"/>
</calcChain>
</file>

<file path=xl/sharedStrings.xml><?xml version="1.0" encoding="utf-8"?>
<sst xmlns="http://schemas.openxmlformats.org/spreadsheetml/2006/main" count="154" uniqueCount="120">
  <si>
    <t>1.1</t>
  </si>
  <si>
    <t>1.2</t>
  </si>
  <si>
    <t>1.3</t>
  </si>
  <si>
    <t>2.1</t>
  </si>
  <si>
    <t>3.1</t>
  </si>
  <si>
    <t>3.2</t>
  </si>
  <si>
    <t xml:space="preserve"> </t>
  </si>
  <si>
    <t>SKUPAJ OCENJENA VREDNOST BREZ DDV:</t>
  </si>
  <si>
    <t>SKUPAJ OCENJENA VREDNOST Z DDV:</t>
  </si>
  <si>
    <t>m'</t>
  </si>
  <si>
    <t>kos</t>
  </si>
  <si>
    <t>3.3</t>
  </si>
  <si>
    <t>3.4</t>
  </si>
  <si>
    <t>3.5</t>
  </si>
  <si>
    <t>Investitor:</t>
  </si>
  <si>
    <t>Objekt:</t>
  </si>
  <si>
    <t>1.4</t>
  </si>
  <si>
    <t>SKUPNA REKAPITULACIJA</t>
  </si>
  <si>
    <t>5.1</t>
  </si>
  <si>
    <t>5.2</t>
  </si>
  <si>
    <t>5.3</t>
  </si>
  <si>
    <t>I. PREDDELA</t>
  </si>
  <si>
    <t>kpl</t>
  </si>
  <si>
    <t>I. PREDDELA SKUPAJ:</t>
  </si>
  <si>
    <t>Pospravljanje in čiščenje gradbišča po končanih delih</t>
  </si>
  <si>
    <t>1.5</t>
  </si>
  <si>
    <t>II. RUŠITVENA DELA</t>
  </si>
  <si>
    <t>III. ZEMELJSKA DELA</t>
  </si>
  <si>
    <t>II. RUŠITVENA DELA SKUPAJ:</t>
  </si>
  <si>
    <t>III. ZEMELJSKA DELA SKUPAJ:</t>
  </si>
  <si>
    <t>ur</t>
  </si>
  <si>
    <t>Odgovorni projektant:</t>
  </si>
  <si>
    <t>Jože Poglajen, univ.dipl.inž.grad.</t>
  </si>
  <si>
    <t>Projektant:</t>
  </si>
  <si>
    <t>POPIS DEL IN OCENA VREDNOSTI</t>
  </si>
  <si>
    <t>Zakoličba vseh komunalnih vodov s strani pooblaščenega izvajalca (vodovod, kanalizacija, elektrovodi, TK vodi)</t>
  </si>
  <si>
    <t>Izdelava varnostnega načrta gradbišča, potrjenega s strani varnostnega inženirja (varnost pri delu, …)</t>
  </si>
  <si>
    <t>Vzpostavitev, ureditev, zavarovanje in organizacija gradbišča - postavitev začasnih gradbiščnih objektov, ograj, oznak, opozorilnih znakov in trakov, vključno z odstranitvijo po končanih delih - vse skladno z varnostnim načrtom gradbišča</t>
  </si>
  <si>
    <t>Izdelava projektne dokumentacije izvedenih del (PID)</t>
  </si>
  <si>
    <t>DDV 22%</t>
  </si>
  <si>
    <t>Maja Sakač Rožmanec, dipl.inž.grad.</t>
  </si>
  <si>
    <t>Zakoličba predvidenih jaškov (zaradi delno manjkajočih podatkov o obstoječi infrastrukturi bo morda potrebno natančno lokacijo predvidenih jaškov naknadno nekoliko spremeniti.)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</si>
  <si>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</si>
  <si>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</si>
  <si>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OBČINA ŠMARTNO PRI LITIJI</t>
  </si>
  <si>
    <t>TOMAZINOVA ULICA 2</t>
  </si>
  <si>
    <t>1275 ŠMARTNO PRI LITIJI</t>
  </si>
  <si>
    <t>SEKUNDARNA KANALIZACIJA ŠMARTNO</t>
  </si>
  <si>
    <t>Rušenje dela obstoječe kanalizacije na mestih, kjer je potrebna prilagoditev obstoječe kanalizacije zaradi poteka projektirane kanalizacije, z nakladanjem na kamion in odvozom na deponijo.</t>
  </si>
  <si>
    <t>3.6</t>
  </si>
  <si>
    <t>3.7</t>
  </si>
  <si>
    <t>5.4</t>
  </si>
  <si>
    <t>5.5</t>
  </si>
  <si>
    <t>5.6</t>
  </si>
  <si>
    <t>5.7</t>
  </si>
  <si>
    <t>5.8</t>
  </si>
  <si>
    <t>5.9</t>
  </si>
  <si>
    <t>Projektantski nadzor med gradnjo in manjše spremembe PZI projekta.</t>
  </si>
  <si>
    <t>Izdelava priključitve na obstoječi jašek iz betonske cevi, kompletno z vsemi potrebnimi deli in pomožnim               materialom.</t>
  </si>
  <si>
    <t>Zaščita obstoječega elektrovoda (po potrebi tudi ostalih vodov infrastrukture)</t>
  </si>
  <si>
    <t>IV. KANALIZACIJA</t>
  </si>
  <si>
    <t>IV. KANALIZACIJA SKUPAJ:</t>
  </si>
  <si>
    <t>V. ZAKLJUČNA IN OSTALA DELA</t>
  </si>
  <si>
    <t>V. ZAKLJUČNA IN OSTALA DELA SKUPAJ:</t>
  </si>
  <si>
    <t>V. ZAKLJUČNA IN NEPREDVIDENA DELA</t>
  </si>
  <si>
    <t>m2</t>
  </si>
  <si>
    <t>Izdelava prilagoditve obstoječe kanalizacijske cevi in morebitnih popravkov poškodovane obstoječe kanalizacije do premera DN250.</t>
  </si>
  <si>
    <t>Pripravljalna dela, ki so potrebna za nemoteno gradnjo sekundarne kanalizacije.</t>
  </si>
  <si>
    <t>Strojni izkop humusa v debelini 15 - 20 cm in nakladanje na kamion</t>
  </si>
  <si>
    <t>Pregled in čiščenje kanala pred izvedbo tlačnega preizkusa vodotesnosti.</t>
  </si>
  <si>
    <t>Preizkus vodotesnosti kanalizacije.</t>
  </si>
  <si>
    <t>Preizkus vodotesnosti jaškov.</t>
  </si>
  <si>
    <t>Snemanje kanala s kamero.</t>
  </si>
  <si>
    <t>Izdelava geodetskega posnetka po končanih delih s certifikatom pooblaščenega geodeta za izdelavo PID projekta in vnosa v kataster GJI</t>
  </si>
  <si>
    <t>Vnos v kataster GJI</t>
  </si>
  <si>
    <t>4.1</t>
  </si>
  <si>
    <t>4.2</t>
  </si>
  <si>
    <t>4.3</t>
  </si>
  <si>
    <t>4.4</t>
  </si>
  <si>
    <t>4.5</t>
  </si>
  <si>
    <t>4.6</t>
  </si>
  <si>
    <t>5.10</t>
  </si>
  <si>
    <t>5.11</t>
  </si>
  <si>
    <t>št.</t>
  </si>
  <si>
    <t>Opis del</t>
  </si>
  <si>
    <t>Enota</t>
  </si>
  <si>
    <t>Količina</t>
  </si>
  <si>
    <t>Cena/enoto</t>
  </si>
  <si>
    <t>Znesek [€]</t>
  </si>
  <si>
    <t>Strojni in ročni izkop jarkov za kanalizacijo v terenu III.-IV. kategorije v normalnih pogojih dela, vključno z nakladanjem na kamion (90% strojno, 10% ročno - za potrebe natančne lokacije komunalnih vodov in obstoječih priključkov je potrebna izvedba ročnega izkopa)</t>
  </si>
  <si>
    <t>Odvoz izkopane zemljine na stalno uradno deponijo gradbenih odpadkov v oddaljenosti do h = 30 km, kompletno z zvračanjem in planiranjem dopeljanega materiala na deponiji ter plačilom deponijske takse gradbenih odpadkov s pridobitvijo evidenčnih listov, ki se hranijo do primopredaje. Faktorji razsipa so upoštevani.</t>
  </si>
  <si>
    <t>Strojno in ročno planiranje ter utrjevanje dna jarka pod objekti kanalizacije (cevi, jaški) z natančnostjo do +/- 2 cm (95% strojno, 5% ročno)</t>
  </si>
  <si>
    <r>
      <t>Dobava, dovoz in vgrajevanje kvalitetnega kamnitega drobljenca 0-8 mm - posteljica in obsip kanalizacijskih cevi. Utrjevanje v plasteh po 20-30 cm do deformacijskega modula E</t>
    </r>
    <r>
      <rPr>
        <vertAlign val="subscript"/>
        <sz val="10"/>
        <rFont val="Arial"/>
        <family val="2"/>
        <charset val="238"/>
      </rPr>
      <t>v2</t>
    </r>
    <r>
      <rPr>
        <sz val="10"/>
        <rFont val="Arial"/>
        <family val="2"/>
        <charset val="238"/>
      </rPr>
      <t xml:space="preserve"> = 80 MPa ter planiranje z nančnostjo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2,0 cm</t>
    </r>
  </si>
  <si>
    <r>
      <t>Dobava, dovoz in vgrajevanje kvalitetnega zmrzlinsko odpornega kamnitega drobljenca 0-32 mm - zasipanje jarkov po zgrajeni kanalizaciji. Utrjevanje v plasteh po 30 cm do deformacijskega modula E</t>
    </r>
    <r>
      <rPr>
        <vertAlign val="subscript"/>
        <sz val="10"/>
        <rFont val="Arial"/>
        <family val="2"/>
        <charset val="238"/>
      </rPr>
      <t>v2</t>
    </r>
    <r>
      <rPr>
        <sz val="10"/>
        <rFont val="Arial"/>
        <family val="2"/>
        <charset val="238"/>
      </rPr>
      <t xml:space="preserve"> = 80 MPa</t>
    </r>
  </si>
  <si>
    <t xml:space="preserve">Zavarovanje brežin pred podorom v jarek, razpiranje in opaž izkopov na mestih slabše nosilnega terena (npr. z jeklenimi opaži). </t>
  </si>
  <si>
    <t xml:space="preserve"> - globina jaška 2,00 - 2,50 m</t>
  </si>
  <si>
    <t xml:space="preserve"> - globina jaška 1,00 - 1,50 m</t>
  </si>
  <si>
    <t>Izdelava revizijskega jaška (PE DN800 mm) z LTŽ pokrovom (D400 kN) z razbremenilno redukcijskim AB obročem, vključena dovoz in dobava vsega materiala ter vsi prikopi in zagotovitev vodotesnosti za fekalni kanal:</t>
  </si>
  <si>
    <t>Izdelava fekalne kanalizacije iz PVC cevi SN16 DN200 mm na peščeno podlago z zasipanjem s peščenim materialom debeline 0-8 mm, vključeni vsi priklopi na jaške (pesek obračunan v zemeljskih delih)</t>
  </si>
  <si>
    <t>Izdelava odcepov hišnih priključkov iz kanalizacijske cevi  SN8 DN160 mm na peščeno podlago z zasipanjem s peščenim materialom debeline 0-8 mm, v dolžini do 10,00 m z vsemi pomožnimi deli in materialom
OPOMBA: Hišni priključek se ne izdeluje v celoti, pusti se samo odcep. Izdelava hišnega priključka do objekta ni predmet tega projekta.</t>
  </si>
  <si>
    <t>Razna manjša nepredvidena dela, ki se izvedejo po predhodnem pisnem naročilu investitorja ali nadzora (10% od vseh del)</t>
  </si>
  <si>
    <t>10%</t>
  </si>
  <si>
    <t>Litija, junij 2016</t>
  </si>
  <si>
    <t>SEKUNDARNI VOD CERKOVNIK</t>
  </si>
  <si>
    <t>Odvoz izkopanega humusa na začasno deponijo v oddaljenosti do h = 1000 m od gradbišča, za humusiranje ob končni ureditvi površin, faktorji razsipa so upoštevani</t>
  </si>
  <si>
    <t>m3</t>
  </si>
  <si>
    <t>Odvoz izkopane zemljine na začasno deponijo v oddaljenosti do h = 1000 m od gradbišča, za ponovno zasipanje gradbene jame in jarkov, faktorji razrahljivosti so upoštevani</t>
  </si>
  <si>
    <t>3.12</t>
  </si>
  <si>
    <t>Zasipanje gradbene jame z izkopano zemljino z začasne gradbiščne deponije, z nakladanjem na kamion, dovozom materiala (do h = 1000 m) in nabijanjem v plasteh po 30 cm (95% strojno, 5% ročno)</t>
  </si>
  <si>
    <t>Humusiranje izkopnih in nasipnih brežin ceste s humusom iz gradbiščne deponije v debelini 15 - 20 cm, vključno s transportom, strojnim in ročnim planiranjem</t>
  </si>
  <si>
    <t>3.8</t>
  </si>
  <si>
    <t>3.9</t>
  </si>
  <si>
    <t>3.10</t>
  </si>
  <si>
    <t>3.11</t>
  </si>
  <si>
    <t xml:space="preserve"> - globina jaška 1,50 - 2,00 m</t>
  </si>
  <si>
    <t>Izdelava fekalne kanalizacije iz PVC cevi SN8 DN200 mm na peščeno podlago z zasipanjem s peščenim materialom debeline 0-8 mm, vključeni vsi priklopi na jaške (pesek obračunan v zemeljskih delih)</t>
  </si>
  <si>
    <t>Fino planiranje zelenih površin z razbijanjem grud, frezanjem in pripravo tal za setev trave. Zatravitev humusiranih površin z avtohtonimi travnimi vrstami, vključno z dobavo semen, valjanjem posejane površine, zalivanjem in vsemi pomožnimi deli</t>
  </si>
  <si>
    <t>dni</t>
  </si>
  <si>
    <t>Črpanje podtalnice s stalnim dotokom iz gradbene jame. Črpalka moči do 10 kW. Črpanje bo potrebno ves čas gradnje, do zasutja gradbene jame. Zagotovljen tudi stalni iztok vode izven območja gradbišča</t>
  </si>
  <si>
    <t>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</si>
</sst>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vertAlign val="subscript"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2" fillId="0" borderId="0" xfId="0" applyNumberFormat="1" applyFont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8" xfId="0" applyNumberFormat="1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 horizontal="left" vertical="center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5"/>
  <sheetViews>
    <sheetView showZeros="0" tabSelected="1" view="pageBreakPreview" topLeftCell="A32" zoomScale="130" zoomScaleNormal="100" zoomScaleSheetLayoutView="130" zoomScalePageLayoutView="120" workbookViewId="0">
      <selection activeCell="E50" sqref="E50"/>
    </sheetView>
  </sheetViews>
  <sheetFormatPr defaultRowHeight="12.75" x14ac:dyDescent="0.2"/>
  <cols>
    <col min="1" max="1" width="4.7109375" style="9" customWidth="1"/>
    <col min="2" max="2" width="50.7109375" style="33" customWidth="1"/>
    <col min="3" max="3" width="5" style="12" customWidth="1"/>
    <col min="4" max="6" width="10.7109375" style="11" customWidth="1"/>
    <col min="7" max="16384" width="9.140625" style="10"/>
  </cols>
  <sheetData>
    <row r="2" spans="1:6" x14ac:dyDescent="0.2">
      <c r="B2" s="34" t="s">
        <v>14</v>
      </c>
    </row>
    <row r="3" spans="1:6" x14ac:dyDescent="0.2">
      <c r="B3" s="35" t="s">
        <v>44</v>
      </c>
    </row>
    <row r="4" spans="1:6" x14ac:dyDescent="0.2">
      <c r="B4" s="35" t="s">
        <v>45</v>
      </c>
    </row>
    <row r="5" spans="1:6" x14ac:dyDescent="0.2">
      <c r="B5" s="36" t="s">
        <v>46</v>
      </c>
    </row>
    <row r="7" spans="1:6" x14ac:dyDescent="0.2">
      <c r="B7" s="34" t="s">
        <v>15</v>
      </c>
    </row>
    <row r="8" spans="1:6" ht="12.75" customHeight="1" x14ac:dyDescent="0.2">
      <c r="B8" s="35" t="s">
        <v>47</v>
      </c>
    </row>
    <row r="9" spans="1:6" ht="12.75" customHeight="1" x14ac:dyDescent="0.2">
      <c r="B9" s="46" t="s">
        <v>103</v>
      </c>
    </row>
    <row r="10" spans="1:6" ht="12.75" customHeight="1" x14ac:dyDescent="0.2">
      <c r="B10" s="36"/>
      <c r="C10" s="13"/>
    </row>
    <row r="11" spans="1:6" x14ac:dyDescent="0.2">
      <c r="A11" s="50"/>
      <c r="B11" s="51"/>
      <c r="C11" s="52"/>
      <c r="D11" s="53"/>
      <c r="E11" s="53"/>
      <c r="F11" s="53"/>
    </row>
    <row r="12" spans="1:6" ht="15.75" x14ac:dyDescent="0.2">
      <c r="A12" s="50"/>
      <c r="B12" s="54" t="s">
        <v>34</v>
      </c>
      <c r="C12" s="55"/>
      <c r="D12" s="55"/>
      <c r="E12" s="55"/>
      <c r="F12" s="56"/>
    </row>
    <row r="13" spans="1:6" x14ac:dyDescent="0.2">
      <c r="A13" s="50"/>
      <c r="B13" s="51"/>
      <c r="C13" s="52"/>
      <c r="D13" s="53"/>
      <c r="E13" s="53"/>
      <c r="F13" s="53"/>
    </row>
    <row r="14" spans="1:6" x14ac:dyDescent="0.2">
      <c r="A14" s="50"/>
      <c r="B14" s="51"/>
      <c r="C14" s="52"/>
      <c r="D14" s="53"/>
      <c r="E14" s="53"/>
      <c r="F14" s="53"/>
    </row>
    <row r="15" spans="1:6" x14ac:dyDescent="0.2">
      <c r="A15" s="50"/>
      <c r="B15" s="57" t="s">
        <v>17</v>
      </c>
      <c r="C15" s="58"/>
      <c r="D15" s="58"/>
      <c r="E15" s="58"/>
      <c r="F15" s="59"/>
    </row>
    <row r="16" spans="1:6" x14ac:dyDescent="0.2">
      <c r="B16" s="37"/>
      <c r="C16" s="2"/>
      <c r="D16" s="8"/>
      <c r="E16" s="8"/>
      <c r="F16" s="14"/>
    </row>
    <row r="17" spans="1:6" x14ac:dyDescent="0.2">
      <c r="B17" s="37" t="s">
        <v>21</v>
      </c>
      <c r="C17" s="2"/>
      <c r="D17" s="8"/>
      <c r="E17" s="8"/>
      <c r="F17" s="15">
        <f>F60</f>
        <v>0</v>
      </c>
    </row>
    <row r="18" spans="1:6" x14ac:dyDescent="0.2">
      <c r="B18" s="37"/>
      <c r="C18" s="2"/>
      <c r="D18" s="8"/>
      <c r="E18" s="8"/>
      <c r="F18" s="14"/>
    </row>
    <row r="19" spans="1:6" x14ac:dyDescent="0.2">
      <c r="B19" s="37" t="s">
        <v>26</v>
      </c>
      <c r="C19" s="2"/>
      <c r="D19" s="8"/>
      <c r="E19" s="8"/>
      <c r="F19" s="15">
        <f>F67</f>
        <v>0</v>
      </c>
    </row>
    <row r="20" spans="1:6" x14ac:dyDescent="0.2">
      <c r="B20" s="37"/>
      <c r="C20" s="2"/>
      <c r="D20" s="8"/>
      <c r="E20" s="8"/>
      <c r="F20" s="14"/>
    </row>
    <row r="21" spans="1:6" x14ac:dyDescent="0.2">
      <c r="B21" s="37" t="s">
        <v>27</v>
      </c>
      <c r="C21" s="2"/>
      <c r="D21" s="8"/>
      <c r="E21" s="8"/>
      <c r="F21" s="15">
        <f>F96</f>
        <v>0</v>
      </c>
    </row>
    <row r="22" spans="1:6" x14ac:dyDescent="0.2">
      <c r="B22" s="37"/>
      <c r="C22" s="2"/>
      <c r="D22" s="8"/>
      <c r="E22" s="8"/>
      <c r="F22" s="15"/>
    </row>
    <row r="23" spans="1:6" x14ac:dyDescent="0.2">
      <c r="B23" s="37" t="s">
        <v>60</v>
      </c>
      <c r="C23" s="2"/>
      <c r="D23" s="6"/>
      <c r="E23" s="6"/>
      <c r="F23" s="15">
        <f>F116</f>
        <v>0</v>
      </c>
    </row>
    <row r="24" spans="1:6" x14ac:dyDescent="0.2">
      <c r="B24" s="37"/>
      <c r="C24" s="2"/>
      <c r="D24" s="6"/>
      <c r="E24" s="6"/>
      <c r="F24" s="15"/>
    </row>
    <row r="25" spans="1:6" x14ac:dyDescent="0.2">
      <c r="B25" s="37" t="s">
        <v>64</v>
      </c>
      <c r="C25" s="2"/>
      <c r="D25" s="6"/>
      <c r="E25" s="6"/>
      <c r="F25" s="15">
        <f>F145</f>
        <v>0</v>
      </c>
    </row>
    <row r="26" spans="1:6" x14ac:dyDescent="0.2">
      <c r="B26" s="37"/>
      <c r="C26" s="2"/>
      <c r="D26" s="6"/>
      <c r="E26" s="6"/>
      <c r="F26" s="15"/>
    </row>
    <row r="27" spans="1:6" x14ac:dyDescent="0.2">
      <c r="A27" s="60"/>
      <c r="B27" s="61" t="s">
        <v>7</v>
      </c>
      <c r="C27" s="62"/>
      <c r="D27" s="16"/>
      <c r="E27" s="17" t="s">
        <v>6</v>
      </c>
      <c r="F27" s="17">
        <f>SUM(F17:F25)</f>
        <v>0</v>
      </c>
    </row>
    <row r="28" spans="1:6" x14ac:dyDescent="0.2">
      <c r="A28" s="60"/>
      <c r="B28" s="63"/>
      <c r="C28" s="64"/>
      <c r="D28" s="7"/>
      <c r="E28" s="18"/>
      <c r="F28" s="18"/>
    </row>
    <row r="29" spans="1:6" x14ac:dyDescent="0.2">
      <c r="A29" s="60"/>
      <c r="B29" s="63" t="s">
        <v>39</v>
      </c>
      <c r="C29" s="64"/>
      <c r="D29" s="7">
        <v>0.22</v>
      </c>
      <c r="E29" s="18" t="s">
        <v>6</v>
      </c>
      <c r="F29" s="18">
        <f>D29*F27</f>
        <v>0</v>
      </c>
    </row>
    <row r="30" spans="1:6" x14ac:dyDescent="0.2">
      <c r="A30" s="60"/>
      <c r="B30" s="63"/>
      <c r="C30" s="64"/>
      <c r="D30" s="7"/>
      <c r="E30" s="18"/>
      <c r="F30" s="18"/>
    </row>
    <row r="31" spans="1:6" x14ac:dyDescent="0.2">
      <c r="A31" s="60"/>
      <c r="B31" s="65" t="s">
        <v>8</v>
      </c>
      <c r="C31" s="66"/>
      <c r="D31" s="19"/>
      <c r="E31" s="20" t="s">
        <v>6</v>
      </c>
      <c r="F31" s="20">
        <f>SUM(F27:F29)</f>
        <v>0</v>
      </c>
    </row>
    <row r="32" spans="1:6" x14ac:dyDescent="0.2">
      <c r="A32" s="60"/>
      <c r="B32" s="67"/>
      <c r="C32" s="68"/>
      <c r="D32" s="73"/>
      <c r="E32" s="73"/>
      <c r="F32" s="73"/>
    </row>
    <row r="33" spans="1:6" x14ac:dyDescent="0.2">
      <c r="A33" s="60"/>
      <c r="B33" s="69"/>
      <c r="C33" s="69"/>
      <c r="D33" s="69"/>
      <c r="E33" s="69"/>
      <c r="F33" s="69"/>
    </row>
    <row r="34" spans="1:6" x14ac:dyDescent="0.2">
      <c r="A34" s="60"/>
      <c r="B34" s="70"/>
      <c r="C34" s="68"/>
      <c r="D34" s="73"/>
      <c r="E34" s="73"/>
      <c r="F34" s="73"/>
    </row>
    <row r="35" spans="1:6" x14ac:dyDescent="0.2">
      <c r="A35" s="60"/>
      <c r="B35" s="70"/>
      <c r="C35" s="68"/>
      <c r="D35" s="73"/>
      <c r="E35" s="73"/>
      <c r="F35" s="73"/>
    </row>
    <row r="36" spans="1:6" x14ac:dyDescent="0.2">
      <c r="A36" s="60"/>
      <c r="B36" s="70"/>
      <c r="C36" s="68"/>
      <c r="D36" s="73"/>
      <c r="E36" s="73"/>
      <c r="F36" s="73"/>
    </row>
    <row r="37" spans="1:6" x14ac:dyDescent="0.2">
      <c r="A37" s="50"/>
      <c r="B37" s="71"/>
      <c r="C37" s="72"/>
      <c r="D37" s="74"/>
      <c r="E37" s="74"/>
      <c r="F37" s="53"/>
    </row>
    <row r="38" spans="1:6" x14ac:dyDescent="0.2">
      <c r="A38" s="50"/>
      <c r="B38" s="51" t="s">
        <v>102</v>
      </c>
      <c r="C38" s="52"/>
      <c r="D38" s="53"/>
      <c r="E38" s="53"/>
      <c r="F38" s="53"/>
    </row>
    <row r="39" spans="1:6" x14ac:dyDescent="0.2">
      <c r="A39" s="50"/>
      <c r="B39" s="71"/>
      <c r="C39" s="52"/>
      <c r="D39" s="53"/>
      <c r="E39" s="53"/>
      <c r="F39" s="53"/>
    </row>
    <row r="40" spans="1:6" x14ac:dyDescent="0.2">
      <c r="A40" s="50"/>
      <c r="B40" s="51"/>
      <c r="C40" s="52"/>
      <c r="D40" s="53"/>
      <c r="E40" s="53"/>
      <c r="F40" s="53"/>
    </row>
    <row r="41" spans="1:6" x14ac:dyDescent="0.2">
      <c r="A41" s="50"/>
      <c r="B41" s="51"/>
      <c r="C41" s="52"/>
      <c r="D41" s="53"/>
      <c r="E41" s="53"/>
      <c r="F41" s="53"/>
    </row>
    <row r="42" spans="1:6" x14ac:dyDescent="0.2">
      <c r="A42" s="50"/>
      <c r="B42" s="51" t="s">
        <v>33</v>
      </c>
      <c r="C42" s="52"/>
      <c r="D42" s="75" t="s">
        <v>31</v>
      </c>
      <c r="E42" s="53"/>
      <c r="F42" s="53"/>
    </row>
    <row r="43" spans="1:6" x14ac:dyDescent="0.2">
      <c r="A43" s="50"/>
      <c r="B43" s="51" t="s">
        <v>40</v>
      </c>
      <c r="C43" s="52"/>
      <c r="D43" s="75" t="s">
        <v>32</v>
      </c>
      <c r="E43" s="53"/>
      <c r="F43" s="53"/>
    </row>
    <row r="44" spans="1:6" x14ac:dyDescent="0.2">
      <c r="A44" s="50"/>
      <c r="B44" s="51"/>
      <c r="C44" s="52"/>
      <c r="D44" s="75"/>
      <c r="E44" s="53"/>
      <c r="F44" s="53"/>
    </row>
    <row r="45" spans="1:6" x14ac:dyDescent="0.2">
      <c r="A45" s="50"/>
      <c r="B45" s="51"/>
      <c r="C45" s="52"/>
      <c r="D45" s="75"/>
      <c r="E45" s="53"/>
      <c r="F45" s="53"/>
    </row>
    <row r="46" spans="1:6" s="32" customFormat="1" x14ac:dyDescent="0.2">
      <c r="A46" s="27" t="s">
        <v>83</v>
      </c>
      <c r="B46" s="28" t="s">
        <v>84</v>
      </c>
      <c r="C46" s="29" t="s">
        <v>85</v>
      </c>
      <c r="D46" s="30" t="s">
        <v>86</v>
      </c>
      <c r="E46" s="31" t="s">
        <v>87</v>
      </c>
      <c r="F46" s="31" t="s">
        <v>88</v>
      </c>
    </row>
    <row r="48" spans="1:6" x14ac:dyDescent="0.2">
      <c r="B48" s="38" t="s">
        <v>21</v>
      </c>
      <c r="C48" s="2"/>
      <c r="D48" s="6"/>
      <c r="E48" s="6"/>
      <c r="F48" s="6"/>
    </row>
    <row r="49" spans="1:6" x14ac:dyDescent="0.2">
      <c r="B49" s="39"/>
      <c r="C49" s="2"/>
      <c r="D49" s="6"/>
      <c r="E49" s="6"/>
      <c r="F49" s="6"/>
    </row>
    <row r="50" spans="1:6" ht="25.5" x14ac:dyDescent="0.2">
      <c r="A50" s="9" t="s">
        <v>0</v>
      </c>
      <c r="B50" s="39" t="s">
        <v>36</v>
      </c>
      <c r="C50" s="2" t="s">
        <v>10</v>
      </c>
      <c r="D50" s="6">
        <v>1</v>
      </c>
      <c r="E50" s="74"/>
      <c r="F50" s="11">
        <f t="shared" ref="F50:F56" si="0">D50*E50</f>
        <v>0</v>
      </c>
    </row>
    <row r="51" spans="1:6" x14ac:dyDescent="0.2">
      <c r="B51" s="39"/>
      <c r="C51" s="2"/>
      <c r="D51" s="6"/>
      <c r="E51" s="74"/>
      <c r="F51" s="11">
        <f t="shared" si="0"/>
        <v>0</v>
      </c>
    </row>
    <row r="52" spans="1:6" ht="51" customHeight="1" x14ac:dyDescent="0.2">
      <c r="A52" s="9" t="s">
        <v>1</v>
      </c>
      <c r="B52" s="39" t="s">
        <v>37</v>
      </c>
      <c r="C52" s="2" t="s">
        <v>22</v>
      </c>
      <c r="D52" s="6">
        <v>1</v>
      </c>
      <c r="E52" s="74"/>
      <c r="F52" s="11">
        <f t="shared" si="0"/>
        <v>0</v>
      </c>
    </row>
    <row r="53" spans="1:6" x14ac:dyDescent="0.2">
      <c r="B53" s="39"/>
      <c r="C53" s="2"/>
      <c r="D53" s="6"/>
      <c r="E53" s="74"/>
      <c r="F53" s="11">
        <f t="shared" si="0"/>
        <v>0</v>
      </c>
    </row>
    <row r="54" spans="1:6" ht="51" x14ac:dyDescent="0.2">
      <c r="A54" s="9" t="s">
        <v>2</v>
      </c>
      <c r="B54" s="39" t="s">
        <v>41</v>
      </c>
      <c r="C54" s="2" t="s">
        <v>10</v>
      </c>
      <c r="D54" s="6">
        <v>23</v>
      </c>
      <c r="E54" s="74"/>
      <c r="F54" s="11">
        <f t="shared" si="0"/>
        <v>0</v>
      </c>
    </row>
    <row r="55" spans="1:6" x14ac:dyDescent="0.2">
      <c r="B55" s="39"/>
      <c r="C55" s="2"/>
      <c r="D55" s="6"/>
      <c r="E55" s="74"/>
      <c r="F55" s="11">
        <f t="shared" si="0"/>
        <v>0</v>
      </c>
    </row>
    <row r="56" spans="1:6" ht="25.5" x14ac:dyDescent="0.2">
      <c r="A56" s="9" t="s">
        <v>16</v>
      </c>
      <c r="B56" s="39" t="s">
        <v>35</v>
      </c>
      <c r="C56" s="2" t="s">
        <v>22</v>
      </c>
      <c r="D56" s="6">
        <v>1</v>
      </c>
      <c r="E56" s="74"/>
      <c r="F56" s="11">
        <f t="shared" si="0"/>
        <v>0</v>
      </c>
    </row>
    <row r="57" spans="1:6" x14ac:dyDescent="0.2">
      <c r="B57" s="39"/>
      <c r="C57" s="2"/>
      <c r="D57" s="6"/>
      <c r="E57" s="74"/>
    </row>
    <row r="58" spans="1:6" ht="25.5" x14ac:dyDescent="0.2">
      <c r="A58" s="9" t="s">
        <v>25</v>
      </c>
      <c r="B58" s="39" t="s">
        <v>67</v>
      </c>
      <c r="C58" s="2" t="s">
        <v>22</v>
      </c>
      <c r="D58" s="6">
        <v>1</v>
      </c>
      <c r="E58" s="74"/>
      <c r="F58" s="11">
        <f>D58*E58</f>
        <v>0</v>
      </c>
    </row>
    <row r="59" spans="1:6" x14ac:dyDescent="0.2">
      <c r="B59" s="39"/>
      <c r="C59" s="2"/>
      <c r="D59" s="6"/>
      <c r="E59" s="74"/>
      <c r="F59" s="6"/>
    </row>
    <row r="60" spans="1:6" x14ac:dyDescent="0.2">
      <c r="B60" s="40" t="s">
        <v>23</v>
      </c>
      <c r="C60" s="1"/>
      <c r="D60" s="4"/>
      <c r="E60" s="76"/>
      <c r="F60" s="5">
        <f>SUM(F50:F58)</f>
        <v>0</v>
      </c>
    </row>
    <row r="61" spans="1:6" x14ac:dyDescent="0.2">
      <c r="B61" s="39"/>
      <c r="C61" s="2"/>
      <c r="D61" s="6"/>
      <c r="E61" s="74"/>
      <c r="F61" s="6"/>
    </row>
    <row r="62" spans="1:6" x14ac:dyDescent="0.2">
      <c r="B62" s="39"/>
      <c r="C62" s="2"/>
      <c r="D62" s="6"/>
      <c r="E62" s="74"/>
      <c r="F62" s="6"/>
    </row>
    <row r="63" spans="1:6" x14ac:dyDescent="0.2">
      <c r="B63" s="41" t="s">
        <v>26</v>
      </c>
      <c r="C63" s="2"/>
      <c r="D63" s="6"/>
      <c r="E63" s="74"/>
      <c r="F63" s="6"/>
    </row>
    <row r="64" spans="1:6" ht="12.75" customHeight="1" x14ac:dyDescent="0.2">
      <c r="B64" s="39"/>
      <c r="C64" s="2"/>
      <c r="D64" s="6"/>
      <c r="E64" s="74"/>
      <c r="F64" s="6"/>
    </row>
    <row r="65" spans="1:6" ht="51" x14ac:dyDescent="0.2">
      <c r="A65" s="9" t="s">
        <v>3</v>
      </c>
      <c r="B65" s="39" t="s">
        <v>48</v>
      </c>
      <c r="C65" s="2" t="s">
        <v>9</v>
      </c>
      <c r="D65" s="6">
        <v>20</v>
      </c>
      <c r="E65" s="74"/>
      <c r="F65" s="6">
        <f>D65*E65</f>
        <v>0</v>
      </c>
    </row>
    <row r="66" spans="1:6" ht="12.75" customHeight="1" x14ac:dyDescent="0.2">
      <c r="B66" s="39"/>
      <c r="C66" s="2"/>
      <c r="D66" s="6"/>
      <c r="E66" s="74"/>
      <c r="F66" s="6"/>
    </row>
    <row r="67" spans="1:6" x14ac:dyDescent="0.2">
      <c r="B67" s="40" t="s">
        <v>28</v>
      </c>
      <c r="C67" s="1"/>
      <c r="D67" s="4"/>
      <c r="E67" s="76"/>
      <c r="F67" s="5">
        <f>SUM(F65:F65)</f>
        <v>0</v>
      </c>
    </row>
    <row r="68" spans="1:6" ht="12.75" customHeight="1" x14ac:dyDescent="0.2">
      <c r="B68" s="42"/>
      <c r="C68" s="3"/>
      <c r="D68" s="7"/>
      <c r="E68" s="77"/>
      <c r="F68" s="7"/>
    </row>
    <row r="69" spans="1:6" x14ac:dyDescent="0.2">
      <c r="B69" s="39"/>
      <c r="C69" s="2"/>
      <c r="D69" s="6"/>
      <c r="E69" s="74"/>
      <c r="F69" s="6"/>
    </row>
    <row r="70" spans="1:6" ht="12.75" customHeight="1" x14ac:dyDescent="0.2">
      <c r="B70" s="41" t="s">
        <v>27</v>
      </c>
      <c r="E70" s="53"/>
    </row>
    <row r="71" spans="1:6" x14ac:dyDescent="0.2">
      <c r="E71" s="53"/>
    </row>
    <row r="72" spans="1:6" ht="25.5" x14ac:dyDescent="0.2">
      <c r="A72" s="9" t="s">
        <v>4</v>
      </c>
      <c r="B72" s="26" t="s">
        <v>68</v>
      </c>
      <c r="C72" s="22" t="s">
        <v>43</v>
      </c>
      <c r="D72" s="23">
        <v>240</v>
      </c>
      <c r="E72" s="78"/>
      <c r="F72" s="23">
        <f t="shared" ref="F72" si="1">D72*E72</f>
        <v>0</v>
      </c>
    </row>
    <row r="73" spans="1:6" x14ac:dyDescent="0.2">
      <c r="E73" s="53"/>
    </row>
    <row r="74" spans="1:6" ht="63.75" x14ac:dyDescent="0.2">
      <c r="A74" s="9" t="s">
        <v>5</v>
      </c>
      <c r="B74" s="33" t="s">
        <v>89</v>
      </c>
      <c r="C74" s="2" t="s">
        <v>43</v>
      </c>
      <c r="D74" s="11">
        <v>2290</v>
      </c>
      <c r="E74" s="53"/>
      <c r="F74" s="11">
        <f t="shared" ref="F74:F83" si="2">D74*E74</f>
        <v>0</v>
      </c>
    </row>
    <row r="75" spans="1:6" x14ac:dyDescent="0.2">
      <c r="E75" s="53"/>
      <c r="F75" s="11">
        <f t="shared" si="2"/>
        <v>0</v>
      </c>
    </row>
    <row r="76" spans="1:6" s="32" customFormat="1" ht="38.25" customHeight="1" x14ac:dyDescent="0.2">
      <c r="A76" s="9" t="s">
        <v>11</v>
      </c>
      <c r="B76" s="26" t="s">
        <v>104</v>
      </c>
      <c r="C76" s="22" t="s">
        <v>105</v>
      </c>
      <c r="D76" s="23">
        <f>1.15*D72</f>
        <v>276</v>
      </c>
      <c r="E76" s="78"/>
      <c r="F76" s="23">
        <f t="shared" si="2"/>
        <v>0</v>
      </c>
    </row>
    <row r="77" spans="1:6" s="32" customFormat="1" x14ac:dyDescent="0.2">
      <c r="A77" s="9"/>
      <c r="B77" s="26"/>
      <c r="C77" s="22"/>
      <c r="D77" s="48"/>
      <c r="E77" s="78"/>
      <c r="F77" s="23">
        <f t="shared" si="2"/>
        <v>0</v>
      </c>
    </row>
    <row r="78" spans="1:6" s="32" customFormat="1" ht="38.25" customHeight="1" x14ac:dyDescent="0.2">
      <c r="A78" s="9" t="s">
        <v>12</v>
      </c>
      <c r="B78" s="26" t="s">
        <v>106</v>
      </c>
      <c r="C78" s="22" t="s">
        <v>105</v>
      </c>
      <c r="D78" s="23">
        <f>1.275*D88</f>
        <v>2129.25</v>
      </c>
      <c r="E78" s="78"/>
      <c r="F78" s="23">
        <f t="shared" si="2"/>
        <v>0</v>
      </c>
    </row>
    <row r="79" spans="1:6" s="32" customFormat="1" x14ac:dyDescent="0.2">
      <c r="A79" s="9"/>
      <c r="B79" s="26"/>
      <c r="C79" s="22"/>
      <c r="D79" s="23"/>
      <c r="E79" s="78"/>
      <c r="F79" s="23"/>
    </row>
    <row r="80" spans="1:6" ht="76.5" x14ac:dyDescent="0.2">
      <c r="A80" s="9" t="s">
        <v>13</v>
      </c>
      <c r="B80" s="33" t="s">
        <v>90</v>
      </c>
      <c r="C80" s="2" t="s">
        <v>43</v>
      </c>
      <c r="D80" s="11">
        <f>1.275*(D74-D88)</f>
        <v>790.5</v>
      </c>
      <c r="E80" s="53"/>
      <c r="F80" s="11">
        <f t="shared" si="2"/>
        <v>0</v>
      </c>
    </row>
    <row r="81" spans="1:6" x14ac:dyDescent="0.2">
      <c r="E81" s="53"/>
      <c r="F81" s="11">
        <f t="shared" si="2"/>
        <v>0</v>
      </c>
    </row>
    <row r="82" spans="1:6" ht="38.25" x14ac:dyDescent="0.2">
      <c r="A82" s="9" t="s">
        <v>49</v>
      </c>
      <c r="B82" s="33" t="s">
        <v>91</v>
      </c>
      <c r="C82" s="2" t="s">
        <v>42</v>
      </c>
      <c r="D82" s="11">
        <v>420</v>
      </c>
      <c r="E82" s="53"/>
      <c r="F82" s="11">
        <f t="shared" si="2"/>
        <v>0</v>
      </c>
    </row>
    <row r="83" spans="1:6" x14ac:dyDescent="0.2">
      <c r="E83" s="53"/>
      <c r="F83" s="11">
        <f t="shared" si="2"/>
        <v>0</v>
      </c>
    </row>
    <row r="84" spans="1:6" ht="54" x14ac:dyDescent="0.2">
      <c r="A84" s="9" t="s">
        <v>50</v>
      </c>
      <c r="B84" s="33" t="s">
        <v>92</v>
      </c>
      <c r="C84" s="2" t="s">
        <v>43</v>
      </c>
      <c r="D84" s="11">
        <v>320</v>
      </c>
      <c r="E84" s="53"/>
      <c r="F84" s="11">
        <f t="shared" ref="F84" si="3">D84*E84</f>
        <v>0</v>
      </c>
    </row>
    <row r="85" spans="1:6" x14ac:dyDescent="0.2">
      <c r="C85" s="2"/>
      <c r="E85" s="53"/>
    </row>
    <row r="86" spans="1:6" ht="54" x14ac:dyDescent="0.2">
      <c r="A86" s="9" t="s">
        <v>110</v>
      </c>
      <c r="B86" s="33" t="s">
        <v>93</v>
      </c>
      <c r="C86" s="2" t="s">
        <v>43</v>
      </c>
      <c r="D86" s="11">
        <v>300</v>
      </c>
      <c r="E86" s="53"/>
      <c r="F86" s="11">
        <f t="shared" ref="F86:F90" si="4">D86*E86</f>
        <v>0</v>
      </c>
    </row>
    <row r="87" spans="1:6" x14ac:dyDescent="0.2">
      <c r="C87" s="2"/>
      <c r="E87" s="53"/>
    </row>
    <row r="88" spans="1:6" s="32" customFormat="1" ht="51" x14ac:dyDescent="0.2">
      <c r="A88" s="9" t="s">
        <v>111</v>
      </c>
      <c r="B88" s="26" t="s">
        <v>108</v>
      </c>
      <c r="C88" s="22" t="s">
        <v>105</v>
      </c>
      <c r="D88" s="23">
        <f>D74-D84-D86</f>
        <v>1670</v>
      </c>
      <c r="E88" s="78"/>
      <c r="F88" s="23">
        <f t="shared" si="4"/>
        <v>0</v>
      </c>
    </row>
    <row r="89" spans="1:6" s="32" customFormat="1" x14ac:dyDescent="0.2">
      <c r="A89" s="9"/>
      <c r="B89" s="26"/>
      <c r="C89" s="22"/>
      <c r="D89" s="23"/>
      <c r="E89" s="78"/>
      <c r="F89" s="23">
        <f t="shared" si="4"/>
        <v>0</v>
      </c>
    </row>
    <row r="90" spans="1:6" s="32" customFormat="1" ht="38.25" x14ac:dyDescent="0.2">
      <c r="A90" s="9" t="s">
        <v>112</v>
      </c>
      <c r="B90" s="26" t="s">
        <v>109</v>
      </c>
      <c r="C90" s="22" t="s">
        <v>105</v>
      </c>
      <c r="D90" s="23">
        <f>D72</f>
        <v>240</v>
      </c>
      <c r="E90" s="78"/>
      <c r="F90" s="23">
        <f t="shared" si="4"/>
        <v>0</v>
      </c>
    </row>
    <row r="91" spans="1:6" x14ac:dyDescent="0.2">
      <c r="C91" s="2"/>
      <c r="E91" s="53"/>
    </row>
    <row r="92" spans="1:6" ht="38.25" x14ac:dyDescent="0.2">
      <c r="A92" s="9" t="s">
        <v>113</v>
      </c>
      <c r="B92" s="26" t="s">
        <v>94</v>
      </c>
      <c r="C92" s="22" t="s">
        <v>65</v>
      </c>
      <c r="D92" s="23">
        <v>600</v>
      </c>
      <c r="E92" s="53"/>
      <c r="F92" s="23">
        <f t="shared" ref="F92" si="5">D92*E92</f>
        <v>0</v>
      </c>
    </row>
    <row r="93" spans="1:6" x14ac:dyDescent="0.2">
      <c r="B93" s="26"/>
      <c r="C93" s="22"/>
      <c r="D93" s="23"/>
      <c r="E93" s="53"/>
      <c r="F93" s="23"/>
    </row>
    <row r="94" spans="1:6" s="32" customFormat="1" ht="51" x14ac:dyDescent="0.2">
      <c r="A94" s="47" t="s">
        <v>107</v>
      </c>
      <c r="B94" s="49" t="s">
        <v>118</v>
      </c>
      <c r="C94" s="22" t="s">
        <v>117</v>
      </c>
      <c r="D94" s="23">
        <v>30</v>
      </c>
      <c r="E94" s="78"/>
      <c r="F94" s="23">
        <f t="shared" ref="F94" si="6">D94*E94</f>
        <v>0</v>
      </c>
    </row>
    <row r="95" spans="1:6" x14ac:dyDescent="0.2">
      <c r="E95" s="53"/>
    </row>
    <row r="96" spans="1:6" x14ac:dyDescent="0.2">
      <c r="B96" s="40" t="s">
        <v>29</v>
      </c>
      <c r="C96" s="1"/>
      <c r="D96" s="4"/>
      <c r="E96" s="76"/>
      <c r="F96" s="5">
        <f>SUM(F72:F94)</f>
        <v>0</v>
      </c>
    </row>
    <row r="97" spans="1:6" x14ac:dyDescent="0.2">
      <c r="B97" s="39"/>
      <c r="C97" s="2"/>
      <c r="D97" s="6"/>
      <c r="E97" s="74"/>
      <c r="F97" s="6"/>
    </row>
    <row r="98" spans="1:6" x14ac:dyDescent="0.2">
      <c r="B98" s="39"/>
      <c r="C98" s="2"/>
      <c r="D98" s="6"/>
      <c r="E98" s="74"/>
      <c r="F98" s="6"/>
    </row>
    <row r="99" spans="1:6" x14ac:dyDescent="0.2">
      <c r="B99" s="41" t="s">
        <v>60</v>
      </c>
      <c r="E99" s="53"/>
    </row>
    <row r="100" spans="1:6" x14ac:dyDescent="0.2">
      <c r="E100" s="53"/>
    </row>
    <row r="101" spans="1:6" ht="51" x14ac:dyDescent="0.2">
      <c r="A101" s="9" t="s">
        <v>75</v>
      </c>
      <c r="B101" s="33" t="s">
        <v>97</v>
      </c>
      <c r="C101" s="24"/>
      <c r="D101" s="25"/>
      <c r="E101" s="79"/>
      <c r="F101" s="11">
        <f t="shared" ref="F101:F114" si="7">D101*E101</f>
        <v>0</v>
      </c>
    </row>
    <row r="102" spans="1:6" x14ac:dyDescent="0.2">
      <c r="B102" s="33" t="s">
        <v>95</v>
      </c>
      <c r="C102" s="24" t="s">
        <v>10</v>
      </c>
      <c r="D102" s="25">
        <v>3</v>
      </c>
      <c r="E102" s="79"/>
      <c r="F102" s="11">
        <f t="shared" si="7"/>
        <v>0</v>
      </c>
    </row>
    <row r="103" spans="1:6" x14ac:dyDescent="0.2">
      <c r="B103" s="33" t="s">
        <v>114</v>
      </c>
      <c r="C103" s="24" t="s">
        <v>10</v>
      </c>
      <c r="D103" s="25">
        <v>15</v>
      </c>
      <c r="E103" s="79"/>
      <c r="F103" s="11">
        <f t="shared" si="7"/>
        <v>0</v>
      </c>
    </row>
    <row r="104" spans="1:6" x14ac:dyDescent="0.2">
      <c r="B104" s="33" t="s">
        <v>96</v>
      </c>
      <c r="C104" s="24" t="s">
        <v>10</v>
      </c>
      <c r="D104" s="25">
        <v>5</v>
      </c>
      <c r="E104" s="79"/>
      <c r="F104" s="11">
        <f t="shared" si="7"/>
        <v>0</v>
      </c>
    </row>
    <row r="105" spans="1:6" x14ac:dyDescent="0.2">
      <c r="C105" s="24"/>
      <c r="D105" s="25"/>
      <c r="E105" s="79"/>
      <c r="F105" s="11">
        <f t="shared" si="7"/>
        <v>0</v>
      </c>
    </row>
    <row r="106" spans="1:6" ht="51" x14ac:dyDescent="0.2">
      <c r="A106" s="9" t="s">
        <v>76</v>
      </c>
      <c r="B106" s="43" t="s">
        <v>98</v>
      </c>
      <c r="C106" s="24" t="s">
        <v>9</v>
      </c>
      <c r="D106" s="25">
        <v>50</v>
      </c>
      <c r="E106" s="79"/>
      <c r="F106" s="11">
        <f>D106*E106</f>
        <v>0</v>
      </c>
    </row>
    <row r="107" spans="1:6" x14ac:dyDescent="0.2">
      <c r="E107" s="53"/>
      <c r="F107" s="11">
        <f>D107*E107</f>
        <v>0</v>
      </c>
    </row>
    <row r="108" spans="1:6" ht="51" x14ac:dyDescent="0.2">
      <c r="A108" s="9" t="s">
        <v>77</v>
      </c>
      <c r="B108" s="43" t="s">
        <v>115</v>
      </c>
      <c r="C108" s="24" t="s">
        <v>9</v>
      </c>
      <c r="D108" s="25">
        <v>470</v>
      </c>
      <c r="E108" s="79"/>
      <c r="F108" s="11">
        <f>D108*E108</f>
        <v>0</v>
      </c>
    </row>
    <row r="109" spans="1:6" x14ac:dyDescent="0.2">
      <c r="E109" s="53"/>
      <c r="F109" s="11">
        <f>D109*E109</f>
        <v>0</v>
      </c>
    </row>
    <row r="110" spans="1:6" s="21" customFormat="1" ht="38.25" x14ac:dyDescent="0.2">
      <c r="A110" s="9" t="s">
        <v>78</v>
      </c>
      <c r="B110" s="33" t="s">
        <v>58</v>
      </c>
      <c r="C110" s="24" t="s">
        <v>10</v>
      </c>
      <c r="D110" s="25">
        <v>1</v>
      </c>
      <c r="E110" s="79"/>
      <c r="F110" s="11">
        <f t="shared" si="7"/>
        <v>0</v>
      </c>
    </row>
    <row r="111" spans="1:6" s="21" customFormat="1" x14ac:dyDescent="0.2">
      <c r="A111" s="9"/>
      <c r="B111" s="33"/>
      <c r="C111" s="24"/>
      <c r="D111" s="25"/>
      <c r="E111" s="79"/>
      <c r="F111" s="11">
        <f t="shared" si="7"/>
        <v>0</v>
      </c>
    </row>
    <row r="112" spans="1:6" s="21" customFormat="1" ht="38.25" x14ac:dyDescent="0.2">
      <c r="A112" s="9" t="s">
        <v>79</v>
      </c>
      <c r="B112" s="43" t="s">
        <v>66</v>
      </c>
      <c r="C112" s="24" t="s">
        <v>9</v>
      </c>
      <c r="D112" s="25">
        <v>50</v>
      </c>
      <c r="E112" s="79"/>
      <c r="F112" s="11">
        <f t="shared" si="7"/>
        <v>0</v>
      </c>
    </row>
    <row r="113" spans="1:6" x14ac:dyDescent="0.2">
      <c r="B113" s="43"/>
      <c r="C113" s="24"/>
      <c r="D113" s="25"/>
      <c r="E113" s="79"/>
      <c r="F113" s="11">
        <f t="shared" si="7"/>
        <v>0</v>
      </c>
    </row>
    <row r="114" spans="1:6" ht="89.25" x14ac:dyDescent="0.2">
      <c r="A114" s="9" t="s">
        <v>80</v>
      </c>
      <c r="B114" s="43" t="s">
        <v>99</v>
      </c>
      <c r="C114" s="24" t="s">
        <v>10</v>
      </c>
      <c r="D114" s="25">
        <v>10</v>
      </c>
      <c r="E114" s="79"/>
      <c r="F114" s="11">
        <f t="shared" si="7"/>
        <v>0</v>
      </c>
    </row>
    <row r="115" spans="1:6" x14ac:dyDescent="0.2">
      <c r="E115" s="53"/>
    </row>
    <row r="116" spans="1:6" x14ac:dyDescent="0.2">
      <c r="B116" s="40" t="s">
        <v>61</v>
      </c>
      <c r="C116" s="1"/>
      <c r="D116" s="4"/>
      <c r="E116" s="76"/>
      <c r="F116" s="5">
        <f>SUM(F101:F114)</f>
        <v>0</v>
      </c>
    </row>
    <row r="117" spans="1:6" x14ac:dyDescent="0.2">
      <c r="B117" s="39"/>
      <c r="C117" s="2"/>
      <c r="D117" s="6"/>
      <c r="E117" s="74"/>
      <c r="F117" s="6"/>
    </row>
    <row r="118" spans="1:6" x14ac:dyDescent="0.2">
      <c r="B118" s="39"/>
      <c r="C118" s="2"/>
      <c r="D118" s="6"/>
      <c r="E118" s="74"/>
      <c r="F118" s="6"/>
    </row>
    <row r="119" spans="1:6" x14ac:dyDescent="0.2">
      <c r="B119" s="41" t="s">
        <v>62</v>
      </c>
      <c r="C119" s="3"/>
      <c r="D119" s="7"/>
      <c r="E119" s="77"/>
      <c r="F119" s="7"/>
    </row>
    <row r="120" spans="1:6" x14ac:dyDescent="0.2">
      <c r="C120" s="2"/>
      <c r="D120" s="6"/>
      <c r="E120" s="74"/>
      <c r="F120" s="6"/>
    </row>
    <row r="121" spans="1:6" ht="63.75" x14ac:dyDescent="0.2">
      <c r="A121" s="9" t="s">
        <v>18</v>
      </c>
      <c r="B121" s="39" t="s">
        <v>116</v>
      </c>
      <c r="C121" s="2" t="s">
        <v>65</v>
      </c>
      <c r="D121" s="6">
        <v>2400</v>
      </c>
      <c r="E121" s="74"/>
      <c r="F121" s="6">
        <f>D121*E121</f>
        <v>0</v>
      </c>
    </row>
    <row r="122" spans="1:6" x14ac:dyDescent="0.2">
      <c r="C122" s="2"/>
      <c r="D122" s="6"/>
      <c r="E122" s="74"/>
      <c r="F122" s="6"/>
    </row>
    <row r="123" spans="1:6" ht="25.5" x14ac:dyDescent="0.2">
      <c r="A123" s="9" t="s">
        <v>19</v>
      </c>
      <c r="B123" s="39" t="s">
        <v>59</v>
      </c>
      <c r="C123" s="24" t="s">
        <v>9</v>
      </c>
      <c r="D123" s="25">
        <v>10</v>
      </c>
      <c r="E123" s="79"/>
      <c r="F123" s="11">
        <f t="shared" ref="F123:F143" si="8">D123*E123</f>
        <v>0</v>
      </c>
    </row>
    <row r="124" spans="1:6" x14ac:dyDescent="0.2">
      <c r="B124" s="39"/>
      <c r="C124" s="24"/>
      <c r="D124" s="25"/>
      <c r="E124" s="79"/>
      <c r="F124" s="11">
        <f t="shared" si="8"/>
        <v>0</v>
      </c>
    </row>
    <row r="125" spans="1:6" ht="25.5" x14ac:dyDescent="0.2">
      <c r="A125" s="9" t="s">
        <v>20</v>
      </c>
      <c r="B125" s="33" t="s">
        <v>69</v>
      </c>
      <c r="C125" s="12" t="s">
        <v>9</v>
      </c>
      <c r="D125" s="11">
        <f>D106+D108</f>
        <v>520</v>
      </c>
      <c r="E125" s="53"/>
      <c r="F125" s="11">
        <f t="shared" si="8"/>
        <v>0</v>
      </c>
    </row>
    <row r="126" spans="1:6" x14ac:dyDescent="0.2">
      <c r="E126" s="53"/>
      <c r="F126" s="11">
        <f t="shared" si="8"/>
        <v>0</v>
      </c>
    </row>
    <row r="127" spans="1:6" x14ac:dyDescent="0.2">
      <c r="A127" s="9" t="s">
        <v>51</v>
      </c>
      <c r="B127" s="33" t="s">
        <v>70</v>
      </c>
      <c r="C127" s="12" t="s">
        <v>9</v>
      </c>
      <c r="D127" s="11">
        <f>D125</f>
        <v>520</v>
      </c>
      <c r="E127" s="53"/>
      <c r="F127" s="11">
        <f t="shared" si="8"/>
        <v>0</v>
      </c>
    </row>
    <row r="128" spans="1:6" x14ac:dyDescent="0.2">
      <c r="E128" s="53"/>
      <c r="F128" s="11">
        <f t="shared" si="8"/>
        <v>0</v>
      </c>
    </row>
    <row r="129" spans="1:6" x14ac:dyDescent="0.2">
      <c r="A129" s="9" t="s">
        <v>52</v>
      </c>
      <c r="B129" s="33" t="s">
        <v>71</v>
      </c>
      <c r="C129" s="12" t="s">
        <v>10</v>
      </c>
      <c r="D129" s="11">
        <f>SUM(D101:D105)</f>
        <v>23</v>
      </c>
      <c r="E129" s="53"/>
      <c r="F129" s="11">
        <f t="shared" si="8"/>
        <v>0</v>
      </c>
    </row>
    <row r="130" spans="1:6" x14ac:dyDescent="0.2">
      <c r="E130" s="53"/>
      <c r="F130" s="11">
        <f t="shared" si="8"/>
        <v>0</v>
      </c>
    </row>
    <row r="131" spans="1:6" x14ac:dyDescent="0.2">
      <c r="A131" s="9" t="s">
        <v>53</v>
      </c>
      <c r="B131" s="33" t="s">
        <v>72</v>
      </c>
      <c r="C131" s="12" t="s">
        <v>9</v>
      </c>
      <c r="D131" s="11">
        <f>D125</f>
        <v>520</v>
      </c>
      <c r="E131" s="53"/>
      <c r="F131" s="11">
        <f t="shared" si="8"/>
        <v>0</v>
      </c>
    </row>
    <row r="132" spans="1:6" x14ac:dyDescent="0.2">
      <c r="E132" s="53"/>
      <c r="F132" s="11">
        <f t="shared" si="8"/>
        <v>0</v>
      </c>
    </row>
    <row r="133" spans="1:6" x14ac:dyDescent="0.2">
      <c r="A133" s="9" t="s">
        <v>54</v>
      </c>
      <c r="B133" s="33" t="s">
        <v>24</v>
      </c>
      <c r="C133" s="2" t="s">
        <v>22</v>
      </c>
      <c r="D133" s="6">
        <v>1</v>
      </c>
      <c r="E133" s="74"/>
      <c r="F133" s="11">
        <f t="shared" si="8"/>
        <v>0</v>
      </c>
    </row>
    <row r="134" spans="1:6" x14ac:dyDescent="0.2">
      <c r="C134" s="2"/>
      <c r="D134" s="6"/>
      <c r="E134" s="74"/>
      <c r="F134" s="11">
        <f t="shared" si="8"/>
        <v>0</v>
      </c>
    </row>
    <row r="135" spans="1:6" ht="25.5" x14ac:dyDescent="0.2">
      <c r="A135" s="9" t="s">
        <v>55</v>
      </c>
      <c r="B135" s="33" t="s">
        <v>57</v>
      </c>
      <c r="C135" s="2" t="s">
        <v>30</v>
      </c>
      <c r="D135" s="6">
        <v>15</v>
      </c>
      <c r="E135" s="74"/>
      <c r="F135" s="11">
        <f t="shared" si="8"/>
        <v>0</v>
      </c>
    </row>
    <row r="136" spans="1:6" x14ac:dyDescent="0.2">
      <c r="C136" s="2"/>
      <c r="D136" s="6"/>
      <c r="E136" s="74"/>
      <c r="F136" s="11">
        <f t="shared" si="8"/>
        <v>0</v>
      </c>
    </row>
    <row r="137" spans="1:6" ht="38.25" x14ac:dyDescent="0.2">
      <c r="A137" s="9" t="s">
        <v>56</v>
      </c>
      <c r="B137" s="44" t="s">
        <v>73</v>
      </c>
      <c r="C137" s="12" t="s">
        <v>22</v>
      </c>
      <c r="D137" s="11">
        <v>1</v>
      </c>
      <c r="E137" s="53"/>
      <c r="F137" s="11">
        <f t="shared" si="8"/>
        <v>0</v>
      </c>
    </row>
    <row r="138" spans="1:6" x14ac:dyDescent="0.2">
      <c r="B138" s="44"/>
      <c r="E138" s="53"/>
      <c r="F138" s="11">
        <f t="shared" si="8"/>
        <v>0</v>
      </c>
    </row>
    <row r="139" spans="1:6" x14ac:dyDescent="0.2">
      <c r="A139" s="9" t="s">
        <v>81</v>
      </c>
      <c r="B139" s="44" t="s">
        <v>74</v>
      </c>
      <c r="C139" s="12" t="s">
        <v>9</v>
      </c>
      <c r="D139" s="11">
        <f>D131</f>
        <v>520</v>
      </c>
      <c r="E139" s="53"/>
      <c r="F139" s="11">
        <f t="shared" si="8"/>
        <v>0</v>
      </c>
    </row>
    <row r="140" spans="1:6" x14ac:dyDescent="0.2">
      <c r="C140" s="2"/>
      <c r="D140" s="6"/>
      <c r="E140" s="74"/>
      <c r="F140" s="11">
        <f t="shared" si="8"/>
        <v>0</v>
      </c>
    </row>
    <row r="141" spans="1:6" x14ac:dyDescent="0.2">
      <c r="A141" s="9" t="s">
        <v>82</v>
      </c>
      <c r="B141" s="33" t="s">
        <v>38</v>
      </c>
      <c r="C141" s="2" t="s">
        <v>22</v>
      </c>
      <c r="D141" s="6">
        <v>1</v>
      </c>
      <c r="E141" s="74"/>
      <c r="F141" s="11">
        <f t="shared" si="8"/>
        <v>0</v>
      </c>
    </row>
    <row r="142" spans="1:6" x14ac:dyDescent="0.2">
      <c r="E142" s="53"/>
      <c r="F142" s="11">
        <f t="shared" si="8"/>
        <v>0</v>
      </c>
    </row>
    <row r="143" spans="1:6" ht="38.25" x14ac:dyDescent="0.2">
      <c r="A143" s="9" t="s">
        <v>119</v>
      </c>
      <c r="B143" s="33" t="s">
        <v>100</v>
      </c>
      <c r="C143" s="45" t="s">
        <v>101</v>
      </c>
      <c r="D143" s="6">
        <v>0.1</v>
      </c>
      <c r="E143" s="6">
        <f>F60+F67+F96+F116+SUM(F121:F141)</f>
        <v>0</v>
      </c>
      <c r="F143" s="11">
        <f t="shared" si="8"/>
        <v>0</v>
      </c>
    </row>
    <row r="144" spans="1:6" x14ac:dyDescent="0.2">
      <c r="B144" s="39"/>
      <c r="C144" s="2"/>
      <c r="D144" s="6"/>
      <c r="E144" s="6"/>
      <c r="F144" s="6"/>
    </row>
    <row r="145" spans="2:6" x14ac:dyDescent="0.2">
      <c r="B145" s="40" t="s">
        <v>63</v>
      </c>
      <c r="C145" s="1"/>
      <c r="D145" s="4"/>
      <c r="E145" s="4"/>
      <c r="F145" s="5">
        <f>SUM(F121:F143)</f>
        <v>0</v>
      </c>
    </row>
  </sheetData>
  <sheetProtection algorithmName="SHA-512" hashValue="LODu/ckMjmtRZ6+ILS6aco/cdtpX4V1HSP/+C+B1IpX/OMHbqBhCt9m2/QvtVZ94mfK3HuO9YiZvGdS8crAttA==" saltValue="WAsmfvmcTe7KK0vk/ShHCw==" spinCount="100000" sheet="1" objects="1" scenarios="1"/>
  <mergeCells count="2">
    <mergeCell ref="B12:F12"/>
    <mergeCell ref="B15:F15"/>
  </mergeCells>
  <phoneticPr fontId="1" type="noConversion"/>
  <pageMargins left="0.98425196850393704" right="0.39370078740157483" top="0.98425196850393704" bottom="0.78740157480314965" header="0" footer="0"/>
  <pageSetup paperSize="9" scale="96" orientation="portrait" r:id="rId1"/>
  <headerFooter alignWithMargins="0">
    <oddHeader>&amp;L&amp;"Arial,Navadno"&amp;8Popis del&amp;R&amp;"Arial,Navadno"&amp;8Sekundarni vod Cerkovnik</oddHeader>
    <oddFooter>&amp;R&amp;"Arial,Navadno"&amp;8&amp;P/&amp;N</oddFooter>
  </headerFooter>
  <rowBreaks count="4" manualBreakCount="4">
    <brk id="45" max="5" man="1"/>
    <brk id="78" max="5" man="1"/>
    <brk id="106" max="5" man="1"/>
    <brk id="137" max="5" man="1"/>
  </rowBreaks>
  <ignoredErrors>
    <ignoredError sqref="D127:D128 D130:D134 D136:D139 F127:F139" evalError="1"/>
    <ignoredError sqref="D129" evalError="1" formulaRange="1"/>
    <ignoredError sqref="C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POPIS DEL</vt:lpstr>
      <vt:lpstr>'POPIS DEL'!Področje_tiskanja</vt:lpstr>
      <vt:lpstr>'POPIS DEL'!Tiskanje_naslovov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Pino d.o.o.</dc:creator>
  <cp:lastModifiedBy>Pino</cp:lastModifiedBy>
  <cp:lastPrinted>2016-07-01T08:31:32Z</cp:lastPrinted>
  <dcterms:created xsi:type="dcterms:W3CDTF">2005-10-27T05:42:28Z</dcterms:created>
  <dcterms:modified xsi:type="dcterms:W3CDTF">2016-07-01T09:42:52Z</dcterms:modified>
</cp:coreProperties>
</file>